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ch\AppData\Local\Microsoft\Windows\INetCache\Content.Outlook\13DCRQ6V\"/>
    </mc:Choice>
  </mc:AlternateContent>
  <bookViews>
    <workbookView xWindow="0" yWindow="0" windowWidth="28800" windowHeight="12315" activeTab="1"/>
  </bookViews>
  <sheets>
    <sheet name="Rekapitulace stavby" sheetId="1" r:id="rId1"/>
    <sheet name="01 - Stavební část" sheetId="2" r:id="rId2"/>
    <sheet name="Pokyny pro vyplnění" sheetId="3" r:id="rId3"/>
  </sheets>
  <definedNames>
    <definedName name="_xlnm._FilterDatabase" localSheetId="1" hidden="1">'01 - Stavební část'!$C$110:$K$713</definedName>
    <definedName name="_xlnm.Print_Titles" localSheetId="1">'01 - Stavební část'!$110:$110</definedName>
    <definedName name="_xlnm.Print_Titles" localSheetId="0">'Rekapitulace stavby'!$52:$52</definedName>
    <definedName name="_xlnm.Print_Area" localSheetId="1">'01 - Stavební část'!$C$4:$J$39,'01 - Stavební část'!$C$45:$J$92,'01 - Stavební část'!$C$98:$K$713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/>
  <c r="BI712" i="2"/>
  <c r="BH712" i="2"/>
  <c r="BG712" i="2"/>
  <c r="BF712" i="2"/>
  <c r="T712" i="2"/>
  <c r="T711" i="2"/>
  <c r="R712" i="2"/>
  <c r="R711" i="2"/>
  <c r="P712" i="2"/>
  <c r="P711" i="2"/>
  <c r="BI709" i="2"/>
  <c r="BH709" i="2"/>
  <c r="BG709" i="2"/>
  <c r="BF709" i="2"/>
  <c r="T709" i="2"/>
  <c r="R709" i="2"/>
  <c r="P709" i="2"/>
  <c r="BI706" i="2"/>
  <c r="BH706" i="2"/>
  <c r="BG706" i="2"/>
  <c r="BF706" i="2"/>
  <c r="T706" i="2"/>
  <c r="R706" i="2"/>
  <c r="P706" i="2"/>
  <c r="BI700" i="2"/>
  <c r="BH700" i="2"/>
  <c r="BG700" i="2"/>
  <c r="BF700" i="2"/>
  <c r="T700" i="2"/>
  <c r="R700" i="2"/>
  <c r="P700" i="2"/>
  <c r="BI697" i="2"/>
  <c r="BH697" i="2"/>
  <c r="BG697" i="2"/>
  <c r="BF697" i="2"/>
  <c r="T697" i="2"/>
  <c r="R697" i="2"/>
  <c r="P697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87" i="2"/>
  <c r="BH687" i="2"/>
  <c r="BG687" i="2"/>
  <c r="BF687" i="2"/>
  <c r="T687" i="2"/>
  <c r="R687" i="2"/>
  <c r="P687" i="2"/>
  <c r="BI684" i="2"/>
  <c r="BH684" i="2"/>
  <c r="BG684" i="2"/>
  <c r="BF684" i="2"/>
  <c r="T684" i="2"/>
  <c r="R684" i="2"/>
  <c r="P684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4" i="2"/>
  <c r="BH654" i="2"/>
  <c r="BG654" i="2"/>
  <c r="BF654" i="2"/>
  <c r="T654" i="2"/>
  <c r="R654" i="2"/>
  <c r="P654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6" i="2"/>
  <c r="BH606" i="2"/>
  <c r="BG606" i="2"/>
  <c r="BF606" i="2"/>
  <c r="T606" i="2"/>
  <c r="R606" i="2"/>
  <c r="P606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4" i="2"/>
  <c r="BH594" i="2"/>
  <c r="BG594" i="2"/>
  <c r="BF594" i="2"/>
  <c r="T594" i="2"/>
  <c r="R594" i="2"/>
  <c r="P594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2" i="2"/>
  <c r="BH582" i="2"/>
  <c r="BG582" i="2"/>
  <c r="BF582" i="2"/>
  <c r="T582" i="2"/>
  <c r="R582" i="2"/>
  <c r="P582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2" i="2"/>
  <c r="BH572" i="2"/>
  <c r="BG572" i="2"/>
  <c r="BF572" i="2"/>
  <c r="T572" i="2"/>
  <c r="R572" i="2"/>
  <c r="P572" i="2"/>
  <c r="BI568" i="2"/>
  <c r="BH568" i="2"/>
  <c r="BG568" i="2"/>
  <c r="BF568" i="2"/>
  <c r="T568" i="2"/>
  <c r="R568" i="2"/>
  <c r="P568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6" i="2"/>
  <c r="BH456" i="2"/>
  <c r="BG456" i="2"/>
  <c r="BF456" i="2"/>
  <c r="T456" i="2"/>
  <c r="R456" i="2"/>
  <c r="P456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4" i="2"/>
  <c r="BH354" i="2"/>
  <c r="BG354" i="2"/>
  <c r="BF354" i="2"/>
  <c r="T354" i="2"/>
  <c r="R354" i="2"/>
  <c r="P354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198" i="2"/>
  <c r="BH198" i="2"/>
  <c r="BG198" i="2"/>
  <c r="BF198" i="2"/>
  <c r="T198" i="2"/>
  <c r="R198" i="2"/>
  <c r="P198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T183" i="2"/>
  <c r="R184" i="2"/>
  <c r="R183" i="2"/>
  <c r="P184" i="2"/>
  <c r="P183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T138" i="2"/>
  <c r="R139" i="2"/>
  <c r="R138" i="2"/>
  <c r="P139" i="2"/>
  <c r="P138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F105" i="2"/>
  <c r="E103" i="2"/>
  <c r="F52" i="2"/>
  <c r="E50" i="2"/>
  <c r="J24" i="2"/>
  <c r="E24" i="2"/>
  <c r="J108" i="2"/>
  <c r="J23" i="2"/>
  <c r="J21" i="2"/>
  <c r="E21" i="2"/>
  <c r="J107" i="2"/>
  <c r="J20" i="2"/>
  <c r="J18" i="2"/>
  <c r="E18" i="2"/>
  <c r="F55" i="2"/>
  <c r="J17" i="2"/>
  <c r="J15" i="2"/>
  <c r="E15" i="2"/>
  <c r="F54" i="2"/>
  <c r="J14" i="2"/>
  <c r="J12" i="2"/>
  <c r="J52" i="2"/>
  <c r="E7" i="2"/>
  <c r="E101" i="2" s="1"/>
  <c r="L50" i="1"/>
  <c r="AM50" i="1"/>
  <c r="AM49" i="1"/>
  <c r="L49" i="1"/>
  <c r="AM47" i="1"/>
  <c r="L47" i="1"/>
  <c r="L45" i="1"/>
  <c r="L44" i="1"/>
  <c r="J684" i="2"/>
  <c r="J659" i="2"/>
  <c r="BK638" i="2"/>
  <c r="BK602" i="2"/>
  <c r="BK588" i="2"/>
  <c r="BK553" i="2"/>
  <c r="BK531" i="2"/>
  <c r="BK506" i="2"/>
  <c r="BK493" i="2"/>
  <c r="J487" i="2"/>
  <c r="J476" i="2"/>
  <c r="J456" i="2"/>
  <c r="BK420" i="2"/>
  <c r="BK396" i="2"/>
  <c r="BK369" i="2"/>
  <c r="J341" i="2"/>
  <c r="J301" i="2"/>
  <c r="BK269" i="2"/>
  <c r="J198" i="2"/>
  <c r="BK152" i="2"/>
  <c r="J129" i="2"/>
  <c r="J114" i="2"/>
  <c r="BK700" i="2"/>
  <c r="BK687" i="2"/>
  <c r="BK673" i="2"/>
  <c r="BK644" i="2"/>
  <c r="BK634" i="2"/>
  <c r="J625" i="2"/>
  <c r="J599" i="2"/>
  <c r="J568" i="2"/>
  <c r="BK550" i="2"/>
  <c r="BK517" i="2"/>
  <c r="J491" i="2"/>
  <c r="BK480" i="2"/>
  <c r="J445" i="2"/>
  <c r="BK425" i="2"/>
  <c r="BK391" i="2"/>
  <c r="BK359" i="2"/>
  <c r="J333" i="2"/>
  <c r="BK293" i="2"/>
  <c r="J258" i="2"/>
  <c r="J218" i="2"/>
  <c r="J172" i="2"/>
  <c r="BK114" i="2"/>
  <c r="J700" i="2"/>
  <c r="BK684" i="2"/>
  <c r="J670" i="2"/>
  <c r="J640" i="2"/>
  <c r="BK630" i="2"/>
  <c r="BK622" i="2"/>
  <c r="BK609" i="2"/>
  <c r="BK591" i="2"/>
  <c r="BK572" i="2"/>
  <c r="J517" i="2"/>
  <c r="J482" i="2"/>
  <c r="BK450" i="2"/>
  <c r="J422" i="2"/>
  <c r="J401" i="2"/>
  <c r="J365" i="2"/>
  <c r="J349" i="2"/>
  <c r="BK333" i="2"/>
  <c r="J321" i="2"/>
  <c r="BK298" i="2"/>
  <c r="J269" i="2"/>
  <c r="BK254" i="2"/>
  <c r="BK218" i="2"/>
  <c r="BK188" i="2"/>
  <c r="BK172" i="2"/>
  <c r="J143" i="2"/>
  <c r="J118" i="2"/>
  <c r="BK580" i="2"/>
  <c r="BK560" i="2"/>
  <c r="J548" i="2"/>
  <c r="BK527" i="2"/>
  <c r="J504" i="2"/>
  <c r="J496" i="2"/>
  <c r="J463" i="2"/>
  <c r="BK445" i="2"/>
  <c r="J430" i="2"/>
  <c r="J413" i="2"/>
  <c r="J399" i="2"/>
  <c r="J675" i="2"/>
  <c r="BK665" i="2"/>
  <c r="BK642" i="2"/>
  <c r="J622" i="2"/>
  <c r="J611" i="2"/>
  <c r="J591" i="2"/>
  <c r="J563" i="2"/>
  <c r="J534" i="2"/>
  <c r="BK508" i="2"/>
  <c r="BK499" i="2"/>
  <c r="BK485" i="2"/>
  <c r="BK463" i="2"/>
  <c r="J432" i="2"/>
  <c r="BK389" i="2"/>
  <c r="BK347" i="2"/>
  <c r="J337" i="2"/>
  <c r="BK316" i="2"/>
  <c r="J289" i="2"/>
  <c r="BK267" i="2"/>
  <c r="J178" i="2"/>
  <c r="J162" i="2"/>
  <c r="J139" i="2"/>
  <c r="BK712" i="2"/>
  <c r="J697" i="2"/>
  <c r="J681" i="2"/>
  <c r="J665" i="2"/>
  <c r="J636" i="2"/>
  <c r="BK628" i="2"/>
  <c r="BK606" i="2"/>
  <c r="J580" i="2"/>
  <c r="J553" i="2"/>
  <c r="J531" i="2"/>
  <c r="J508" i="2"/>
  <c r="J485" i="2"/>
  <c r="J450" i="2"/>
  <c r="J428" i="2"/>
  <c r="J394" i="2"/>
  <c r="BK365" i="2"/>
  <c r="J345" i="2"/>
  <c r="J325" i="2"/>
  <c r="BK271" i="2"/>
  <c r="J221" i="2"/>
  <c r="J168" i="2"/>
  <c r="J712" i="2"/>
  <c r="BK697" i="2"/>
  <c r="J687" i="2"/>
  <c r="BK675" i="2"/>
  <c r="J654" i="2"/>
  <c r="BK636" i="2"/>
  <c r="BK625" i="2"/>
  <c r="BK611" i="2"/>
  <c r="BK599" i="2"/>
  <c r="BK577" i="2"/>
  <c r="J520" i="2"/>
  <c r="J493" i="2"/>
  <c r="J469" i="2"/>
  <c r="BK430" i="2"/>
  <c r="J420" i="2"/>
  <c r="J405" i="2"/>
  <c r="J369" i="2"/>
  <c r="J354" i="2"/>
  <c r="BK337" i="2"/>
  <c r="J316" i="2"/>
  <c r="BK289" i="2"/>
  <c r="J267" i="2"/>
  <c r="J239" i="2"/>
  <c r="BK213" i="2"/>
  <c r="BK178" i="2"/>
  <c r="J158" i="2"/>
  <c r="J121" i="2"/>
  <c r="J577" i="2"/>
  <c r="BK556" i="2"/>
  <c r="J536" i="2"/>
  <c r="J499" i="2"/>
  <c r="BK472" i="2"/>
  <c r="BK447" i="2"/>
  <c r="BK432" i="2"/>
  <c r="J418" i="2"/>
  <c r="BK405" i="2"/>
  <c r="BK394" i="2"/>
  <c r="J673" i="2"/>
  <c r="BK657" i="2"/>
  <c r="J632" i="2"/>
  <c r="J613" i="2"/>
  <c r="J594" i="2"/>
  <c r="J586" i="2"/>
  <c r="BK548" i="2"/>
  <c r="J527" i="2"/>
  <c r="BK501" i="2"/>
  <c r="BK489" i="2"/>
  <c r="J478" i="2"/>
  <c r="J460" i="2"/>
  <c r="BK443" i="2"/>
  <c r="BK399" i="2"/>
  <c r="BK372" i="2"/>
  <c r="J343" i="2"/>
  <c r="BK321" i="2"/>
  <c r="J286" i="2"/>
  <c r="J254" i="2"/>
  <c r="J184" i="2"/>
  <c r="BK158" i="2"/>
  <c r="BK131" i="2"/>
  <c r="BK118" i="2"/>
  <c r="J709" i="2"/>
  <c r="J694" i="2"/>
  <c r="J679" i="2"/>
  <c r="BK659" i="2"/>
  <c r="J638" i="2"/>
  <c r="J630" i="2"/>
  <c r="BK613" i="2"/>
  <c r="BK594" i="2"/>
  <c r="J560" i="2"/>
  <c r="J544" i="2"/>
  <c r="J514" i="2"/>
  <c r="J489" i="2"/>
  <c r="J452" i="2"/>
  <c r="BK438" i="2"/>
  <c r="J396" i="2"/>
  <c r="J372" i="2"/>
  <c r="BK349" i="2"/>
  <c r="J331" i="2"/>
  <c r="BK273" i="2"/>
  <c r="BK239" i="2"/>
  <c r="J213" i="2"/>
  <c r="J152" i="2"/>
  <c r="BK709" i="2"/>
  <c r="BK694" i="2"/>
  <c r="BK681" i="2"/>
  <c r="J657" i="2"/>
  <c r="J642" i="2"/>
  <c r="J628" i="2"/>
  <c r="J616" i="2"/>
  <c r="J602" i="2"/>
  <c r="J582" i="2"/>
  <c r="BK524" i="2"/>
  <c r="BK511" i="2"/>
  <c r="J472" i="2"/>
  <c r="BK440" i="2"/>
  <c r="J425" i="2"/>
  <c r="J391" i="2"/>
  <c r="BK362" i="2"/>
  <c r="J347" i="2"/>
  <c r="BK325" i="2"/>
  <c r="BK301" i="2"/>
  <c r="BK286" i="2"/>
  <c r="J265" i="2"/>
  <c r="BK236" i="2"/>
  <c r="BK198" i="2"/>
  <c r="J176" i="2"/>
  <c r="BK162" i="2"/>
  <c r="J131" i="2"/>
  <c r="BK582" i="2"/>
  <c r="J572" i="2"/>
  <c r="J550" i="2"/>
  <c r="BK541" i="2"/>
  <c r="J506" i="2"/>
  <c r="BK496" i="2"/>
  <c r="J480" i="2"/>
  <c r="BK460" i="2"/>
  <c r="J440" i="2"/>
  <c r="BK428" i="2"/>
  <c r="BK401" i="2"/>
  <c r="BK679" i="2"/>
  <c r="BK670" i="2"/>
  <c r="BK654" i="2"/>
  <c r="BK616" i="2"/>
  <c r="J609" i="2"/>
  <c r="BK568" i="2"/>
  <c r="BK536" i="2"/>
  <c r="J524" i="2"/>
  <c r="BK504" i="2"/>
  <c r="BK491" i="2"/>
  <c r="BK469" i="2"/>
  <c r="BK452" i="2"/>
  <c r="BK408" i="2"/>
  <c r="J385" i="2"/>
  <c r="BK345" i="2"/>
  <c r="BK331" i="2"/>
  <c r="J298" i="2"/>
  <c r="J271" i="2"/>
  <c r="J236" i="2"/>
  <c r="BK176" i="2"/>
  <c r="BK143" i="2"/>
  <c r="BK121" i="2"/>
  <c r="BK706" i="2"/>
  <c r="J691" i="2"/>
  <c r="J667" i="2"/>
  <c r="BK640" i="2"/>
  <c r="BK632" i="2"/>
  <c r="BK619" i="2"/>
  <c r="J588" i="2"/>
  <c r="J556" i="2"/>
  <c r="BK534" i="2"/>
  <c r="J511" i="2"/>
  <c r="BK487" i="2"/>
  <c r="BK478" i="2"/>
  <c r="J443" i="2"/>
  <c r="BK413" i="2"/>
  <c r="BK385" i="2"/>
  <c r="BK354" i="2"/>
  <c r="BK341" i="2"/>
  <c r="BK318" i="2"/>
  <c r="BK265" i="2"/>
  <c r="J188" i="2"/>
  <c r="BK129" i="2"/>
  <c r="J706" i="2"/>
  <c r="BK691" i="2"/>
  <c r="BK667" i="2"/>
  <c r="J644" i="2"/>
  <c r="J634" i="2"/>
  <c r="J619" i="2"/>
  <c r="J606" i="2"/>
  <c r="BK586" i="2"/>
  <c r="J541" i="2"/>
  <c r="BK514" i="2"/>
  <c r="BK476" i="2"/>
  <c r="J447" i="2"/>
  <c r="BK418" i="2"/>
  <c r="J389" i="2"/>
  <c r="J359" i="2"/>
  <c r="BK343" i="2"/>
  <c r="J318" i="2"/>
  <c r="J293" i="2"/>
  <c r="J273" i="2"/>
  <c r="BK258" i="2"/>
  <c r="BK221" i="2"/>
  <c r="BK184" i="2"/>
  <c r="BK168" i="2"/>
  <c r="BK139" i="2"/>
  <c r="AS54" i="1"/>
  <c r="BK563" i="2"/>
  <c r="BK544" i="2"/>
  <c r="BK520" i="2"/>
  <c r="J501" i="2"/>
  <c r="BK482" i="2"/>
  <c r="BK456" i="2"/>
  <c r="J438" i="2"/>
  <c r="BK422" i="2"/>
  <c r="J408" i="2"/>
  <c r="J362" i="2"/>
  <c r="T113" i="2" l="1"/>
  <c r="T142" i="2"/>
  <c r="P167" i="2"/>
  <c r="T167" i="2"/>
  <c r="T187" i="2"/>
  <c r="P324" i="2"/>
  <c r="BK388" i="2"/>
  <c r="J388" i="2"/>
  <c r="J68" i="2" s="1"/>
  <c r="T388" i="2"/>
  <c r="R398" i="2"/>
  <c r="T398" i="2"/>
  <c r="T404" i="2"/>
  <c r="P427" i="2"/>
  <c r="BK455" i="2"/>
  <c r="T455" i="2"/>
  <c r="R471" i="2"/>
  <c r="P484" i="2"/>
  <c r="BK495" i="2"/>
  <c r="J495" i="2"/>
  <c r="J76" i="2" s="1"/>
  <c r="T495" i="2"/>
  <c r="R503" i="2"/>
  <c r="P510" i="2"/>
  <c r="BK516" i="2"/>
  <c r="J516" i="2"/>
  <c r="J79" i="2"/>
  <c r="T516" i="2"/>
  <c r="P523" i="2"/>
  <c r="BK552" i="2"/>
  <c r="J552" i="2"/>
  <c r="J81" i="2"/>
  <c r="R552" i="2"/>
  <c r="P562" i="2"/>
  <c r="BK618" i="2"/>
  <c r="J618" i="2"/>
  <c r="J83" i="2" s="1"/>
  <c r="BK627" i="2"/>
  <c r="J627" i="2"/>
  <c r="J84" i="2"/>
  <c r="T627" i="2"/>
  <c r="T656" i="2"/>
  <c r="T672" i="2"/>
  <c r="R686" i="2"/>
  <c r="R693" i="2"/>
  <c r="R113" i="2"/>
  <c r="BK142" i="2"/>
  <c r="J142" i="2"/>
  <c r="J63" i="2" s="1"/>
  <c r="R142" i="2"/>
  <c r="BK167" i="2"/>
  <c r="J167" i="2"/>
  <c r="J64" i="2" s="1"/>
  <c r="R167" i="2"/>
  <c r="P187" i="2"/>
  <c r="BK324" i="2"/>
  <c r="J324" i="2" s="1"/>
  <c r="J67" i="2" s="1"/>
  <c r="T324" i="2"/>
  <c r="R388" i="2"/>
  <c r="P398" i="2"/>
  <c r="P404" i="2"/>
  <c r="BK427" i="2"/>
  <c r="J427" i="2"/>
  <c r="J71" i="2" s="1"/>
  <c r="T427" i="2"/>
  <c r="R455" i="2"/>
  <c r="P471" i="2"/>
  <c r="BK484" i="2"/>
  <c r="J484" i="2"/>
  <c r="J75" i="2"/>
  <c r="R484" i="2"/>
  <c r="P495" i="2"/>
  <c r="BK503" i="2"/>
  <c r="J503" i="2"/>
  <c r="J77" i="2"/>
  <c r="T503" i="2"/>
  <c r="T510" i="2"/>
  <c r="P516" i="2"/>
  <c r="R516" i="2"/>
  <c r="T523" i="2"/>
  <c r="P552" i="2"/>
  <c r="T552" i="2"/>
  <c r="R562" i="2"/>
  <c r="P618" i="2"/>
  <c r="R618" i="2"/>
  <c r="P627" i="2"/>
  <c r="BK656" i="2"/>
  <c r="J656" i="2" s="1"/>
  <c r="J85" i="2" s="1"/>
  <c r="R656" i="2"/>
  <c r="P672" i="2"/>
  <c r="BK686" i="2"/>
  <c r="J686" i="2"/>
  <c r="J87" i="2"/>
  <c r="T686" i="2"/>
  <c r="P693" i="2"/>
  <c r="BK113" i="2"/>
  <c r="P113" i="2"/>
  <c r="P142" i="2"/>
  <c r="BK187" i="2"/>
  <c r="J187" i="2"/>
  <c r="J66" i="2"/>
  <c r="R187" i="2"/>
  <c r="R324" i="2"/>
  <c r="P388" i="2"/>
  <c r="BK398" i="2"/>
  <c r="J398" i="2"/>
  <c r="J69" i="2" s="1"/>
  <c r="BK404" i="2"/>
  <c r="J404" i="2"/>
  <c r="J70" i="2"/>
  <c r="R404" i="2"/>
  <c r="R427" i="2"/>
  <c r="P455" i="2"/>
  <c r="BK471" i="2"/>
  <c r="J471" i="2" s="1"/>
  <c r="J74" i="2" s="1"/>
  <c r="T471" i="2"/>
  <c r="T484" i="2"/>
  <c r="R495" i="2"/>
  <c r="P503" i="2"/>
  <c r="BK510" i="2"/>
  <c r="J510" i="2"/>
  <c r="J78" i="2" s="1"/>
  <c r="R510" i="2"/>
  <c r="BK523" i="2"/>
  <c r="J523" i="2"/>
  <c r="J80" i="2" s="1"/>
  <c r="R523" i="2"/>
  <c r="BK562" i="2"/>
  <c r="J562" i="2"/>
  <c r="J82" i="2" s="1"/>
  <c r="T562" i="2"/>
  <c r="T618" i="2"/>
  <c r="R627" i="2"/>
  <c r="P656" i="2"/>
  <c r="BK672" i="2"/>
  <c r="J672" i="2"/>
  <c r="J86" i="2"/>
  <c r="R672" i="2"/>
  <c r="P686" i="2"/>
  <c r="BK693" i="2"/>
  <c r="J693" i="2"/>
  <c r="J88" i="2" s="1"/>
  <c r="T693" i="2"/>
  <c r="BK705" i="2"/>
  <c r="J705" i="2"/>
  <c r="J90" i="2" s="1"/>
  <c r="P705" i="2"/>
  <c r="P704" i="2"/>
  <c r="R705" i="2"/>
  <c r="R704" i="2" s="1"/>
  <c r="T705" i="2"/>
  <c r="T704" i="2"/>
  <c r="BE354" i="2"/>
  <c r="BE369" i="2"/>
  <c r="BE372" i="2"/>
  <c r="BE385" i="2"/>
  <c r="BE389" i="2"/>
  <c r="BE399" i="2"/>
  <c r="BE425" i="2"/>
  <c r="BE450" i="2"/>
  <c r="BE463" i="2"/>
  <c r="BE476" i="2"/>
  <c r="BE485" i="2"/>
  <c r="BE489" i="2"/>
  <c r="BE491" i="2"/>
  <c r="BE493" i="2"/>
  <c r="BE508" i="2"/>
  <c r="BE514" i="2"/>
  <c r="BE586" i="2"/>
  <c r="J54" i="2"/>
  <c r="J55" i="2"/>
  <c r="J105" i="2"/>
  <c r="F108" i="2"/>
  <c r="BE129" i="2"/>
  <c r="BE152" i="2"/>
  <c r="BE213" i="2"/>
  <c r="BE239" i="2"/>
  <c r="BE254" i="2"/>
  <c r="BE265" i="2"/>
  <c r="BE267" i="2"/>
  <c r="BE286" i="2"/>
  <c r="BE293" i="2"/>
  <c r="BE316" i="2"/>
  <c r="BE331" i="2"/>
  <c r="BE341" i="2"/>
  <c r="BE345" i="2"/>
  <c r="BE365" i="2"/>
  <c r="BE408" i="2"/>
  <c r="BE443" i="2"/>
  <c r="BE452" i="2"/>
  <c r="BE460" i="2"/>
  <c r="BE478" i="2"/>
  <c r="BE487" i="2"/>
  <c r="BE501" i="2"/>
  <c r="BE504" i="2"/>
  <c r="BE506" i="2"/>
  <c r="BE527" i="2"/>
  <c r="BE531" i="2"/>
  <c r="BE534" i="2"/>
  <c r="BE544" i="2"/>
  <c r="BE548" i="2"/>
  <c r="BE563" i="2"/>
  <c r="BE594" i="2"/>
  <c r="BE599" i="2"/>
  <c r="BE619" i="2"/>
  <c r="BE628" i="2"/>
  <c r="BE634" i="2"/>
  <c r="BE665" i="2"/>
  <c r="BE670" i="2"/>
  <c r="BE679" i="2"/>
  <c r="BE684" i="2"/>
  <c r="BE691" i="2"/>
  <c r="BE694" i="2"/>
  <c r="BE709" i="2"/>
  <c r="E48" i="2"/>
  <c r="F107" i="2"/>
  <c r="BE118" i="2"/>
  <c r="BE121" i="2"/>
  <c r="BE131" i="2"/>
  <c r="BE139" i="2"/>
  <c r="BE162" i="2"/>
  <c r="BE176" i="2"/>
  <c r="BE178" i="2"/>
  <c r="BE184" i="2"/>
  <c r="BE218" i="2"/>
  <c r="BE236" i="2"/>
  <c r="BE258" i="2"/>
  <c r="BE269" i="2"/>
  <c r="BE289" i="2"/>
  <c r="BE298" i="2"/>
  <c r="BE301" i="2"/>
  <c r="BE321" i="2"/>
  <c r="BE333" i="2"/>
  <c r="BE337" i="2"/>
  <c r="BE396" i="2"/>
  <c r="BE418" i="2"/>
  <c r="BE420" i="2"/>
  <c r="BE430" i="2"/>
  <c r="BE432" i="2"/>
  <c r="BE456" i="2"/>
  <c r="BE469" i="2"/>
  <c r="BE472" i="2"/>
  <c r="BE482" i="2"/>
  <c r="BE496" i="2"/>
  <c r="BE499" i="2"/>
  <c r="BE520" i="2"/>
  <c r="BE524" i="2"/>
  <c r="BE536" i="2"/>
  <c r="BE553" i="2"/>
  <c r="BE556" i="2"/>
  <c r="BE560" i="2"/>
  <c r="BE568" i="2"/>
  <c r="BE572" i="2"/>
  <c r="BE582" i="2"/>
  <c r="BE588" i="2"/>
  <c r="BE591" i="2"/>
  <c r="BE602" i="2"/>
  <c r="BE611" i="2"/>
  <c r="BE622" i="2"/>
  <c r="BE632" i="2"/>
  <c r="BE638" i="2"/>
  <c r="BE642" i="2"/>
  <c r="BE654" i="2"/>
  <c r="BE657" i="2"/>
  <c r="BE675" i="2"/>
  <c r="BE697" i="2"/>
  <c r="BE700" i="2"/>
  <c r="BE706" i="2"/>
  <c r="BE712" i="2"/>
  <c r="BK183" i="2"/>
  <c r="J183" i="2"/>
  <c r="J65" i="2"/>
  <c r="BE114" i="2"/>
  <c r="BE143" i="2"/>
  <c r="BE158" i="2"/>
  <c r="BE168" i="2"/>
  <c r="BE172" i="2"/>
  <c r="BE188" i="2"/>
  <c r="BE198" i="2"/>
  <c r="BE221" i="2"/>
  <c r="BE271" i="2"/>
  <c r="BE273" i="2"/>
  <c r="BE318" i="2"/>
  <c r="BE325" i="2"/>
  <c r="BE343" i="2"/>
  <c r="BE347" i="2"/>
  <c r="BE349" i="2"/>
  <c r="BE359" i="2"/>
  <c r="BE362" i="2"/>
  <c r="BE391" i="2"/>
  <c r="BE394" i="2"/>
  <c r="BE401" i="2"/>
  <c r="BE405" i="2"/>
  <c r="BE413" i="2"/>
  <c r="BE422" i="2"/>
  <c r="BE428" i="2"/>
  <c r="BE438" i="2"/>
  <c r="BE440" i="2"/>
  <c r="BE445" i="2"/>
  <c r="BE447" i="2"/>
  <c r="BE480" i="2"/>
  <c r="BE511" i="2"/>
  <c r="BE517" i="2"/>
  <c r="BE541" i="2"/>
  <c r="BE550" i="2"/>
  <c r="BE577" i="2"/>
  <c r="BE580" i="2"/>
  <c r="BE606" i="2"/>
  <c r="BE609" i="2"/>
  <c r="BE613" i="2"/>
  <c r="BE616" i="2"/>
  <c r="BE625" i="2"/>
  <c r="BE630" i="2"/>
  <c r="BE636" i="2"/>
  <c r="BE640" i="2"/>
  <c r="BE644" i="2"/>
  <c r="BE659" i="2"/>
  <c r="BE667" i="2"/>
  <c r="BE673" i="2"/>
  <c r="BE681" i="2"/>
  <c r="BE687" i="2"/>
  <c r="BK138" i="2"/>
  <c r="J138" i="2"/>
  <c r="J62" i="2"/>
  <c r="BK711" i="2"/>
  <c r="J711" i="2" s="1"/>
  <c r="J91" i="2" s="1"/>
  <c r="F37" i="2"/>
  <c r="BD55" i="1"/>
  <c r="BD54" i="1" s="1"/>
  <c r="W33" i="1" s="1"/>
  <c r="F35" i="2"/>
  <c r="BB55" i="1"/>
  <c r="BB54" i="1" s="1"/>
  <c r="W31" i="1" s="1"/>
  <c r="F36" i="2"/>
  <c r="BC55" i="1"/>
  <c r="BC54" i="1" s="1"/>
  <c r="AY54" i="1" s="1"/>
  <c r="J34" i="2"/>
  <c r="AW55" i="1"/>
  <c r="F34" i="2"/>
  <c r="BA55" i="1" s="1"/>
  <c r="BA54" i="1" s="1"/>
  <c r="AW54" i="1" s="1"/>
  <c r="AK30" i="1" s="1"/>
  <c r="T454" i="2" l="1"/>
  <c r="P112" i="2"/>
  <c r="R454" i="2"/>
  <c r="R112" i="2"/>
  <c r="R111" i="2" s="1"/>
  <c r="BK454" i="2"/>
  <c r="J454" i="2"/>
  <c r="J72" i="2"/>
  <c r="T112" i="2"/>
  <c r="T111" i="2" s="1"/>
  <c r="P454" i="2"/>
  <c r="BK112" i="2"/>
  <c r="J113" i="2"/>
  <c r="J61" i="2" s="1"/>
  <c r="J455" i="2"/>
  <c r="J73" i="2"/>
  <c r="BK704" i="2"/>
  <c r="J704" i="2" s="1"/>
  <c r="J89" i="2" s="1"/>
  <c r="F33" i="2"/>
  <c r="AZ55" i="1" s="1"/>
  <c r="AZ54" i="1" s="1"/>
  <c r="W29" i="1" s="1"/>
  <c r="W30" i="1"/>
  <c r="W32" i="1"/>
  <c r="J33" i="2"/>
  <c r="AV55" i="1" s="1"/>
  <c r="AT55" i="1" s="1"/>
  <c r="AX54" i="1"/>
  <c r="BK111" i="2" l="1"/>
  <c r="J111" i="2" s="1"/>
  <c r="J30" i="2" s="1"/>
  <c r="AG55" i="1" s="1"/>
  <c r="AG54" i="1" s="1"/>
  <c r="AK26" i="1" s="1"/>
  <c r="P111" i="2"/>
  <c r="AU55" i="1"/>
  <c r="AU54" i="1" s="1"/>
  <c r="J112" i="2"/>
  <c r="J60" i="2" s="1"/>
  <c r="AV54" i="1"/>
  <c r="AK29" i="1" s="1"/>
  <c r="AN55" i="1" l="1"/>
  <c r="J39" i="2"/>
  <c r="J59" i="2"/>
  <c r="AK35" i="1"/>
  <c r="AT54" i="1"/>
  <c r="AN54" i="1" l="1"/>
</calcChain>
</file>

<file path=xl/sharedStrings.xml><?xml version="1.0" encoding="utf-8"?>
<sst xmlns="http://schemas.openxmlformats.org/spreadsheetml/2006/main" count="6203" uniqueCount="1225">
  <si>
    <t>Export Komplet</t>
  </si>
  <si>
    <t>VZ</t>
  </si>
  <si>
    <t>2.0</t>
  </si>
  <si>
    <t>ZAMOK</t>
  </si>
  <si>
    <t>False</t>
  </si>
  <si>
    <t>{218452bc-16bf-4f2f-b2db-4c5918b5a07f}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</si>
  <si>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</si>
  <si>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</si>
  <si>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</si>
  <si>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</si>
  <si>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</si>
  <si>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</si>
  <si>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</si>
  <si>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</si>
  <si>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PA639190110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</si>
  <si>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</si>
  <si>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</si>
  <si>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Stavební úpravy budovy SSZT v Jihlavě -zadání s VV</t>
  </si>
  <si>
    <t>KSO:</t>
  </si>
  <si>
    <t/>
  </si>
  <si>
    <t>CC-CZ:</t>
  </si>
  <si>
    <t>Místo:</t>
  </si>
  <si>
    <t xml:space="preserve"> </t>
  </si>
  <si>
    <t>Datum:</t>
  </si>
  <si>
    <t>3. 4. 2020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</si>
  <si>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</si>
  <si>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</si>
  <si>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</si>
  <si>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</si>
  <si>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</si>
  <si>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</si>
  <si>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</si>
  <si>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</si>
  <si>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</si>
  <si>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</si>
  <si>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</si>
  <si>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</si>
  <si>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</si>
  <si>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</si>
  <si>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</si>
  <si>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</si>
  <si>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</si>
  <si>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</si>
  <si>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</si>
  <si>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</si>
  <si>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</si>
  <si>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</si>
  <si>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</si>
  <si>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</si>
  <si>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</si>
  <si>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</si>
  <si>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</si>
  <si>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</si>
  <si>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</si>
  <si>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</si>
  <si>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</si>
  <si>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</si>
  <si>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</si>
  <si>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</si>
  <si>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</si>
  <si>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</si>
  <si>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</si>
  <si>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</si>
  <si>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</si>
  <si>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</si>
  <si>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</si>
  <si>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</si>
  <si>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</si>
  <si>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</si>
  <si>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</si>
  <si>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</si>
  <si>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</si>
  <si>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</si>
  <si>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</si>
  <si>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</si>
  <si>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</si>
  <si>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</si>
  <si>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</si>
  <si>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{2effc657-33f2-431d-badb-2c3d87d2860f}</t>
  </si>
  <si>
    <t>2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</si>
  <si>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</si>
  <si>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</si>
  <si>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</si>
  <si>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</si>
  <si>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</si>
  <si>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</si>
  <si>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</si>
  <si>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</si>
  <si>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</si>
  <si>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</si>
  <si>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</si>
  <si>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</si>
  <si>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</si>
  <si>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</si>
  <si>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</si>
  <si>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</si>
  <si>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</si>
  <si>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767 - Konstrukce zámečnické</t>
  </si>
  <si>
    <t>783 - Dokončovací práce - nátěry</t>
  </si>
  <si>
    <t>PSV - Práce a dodávky PSV</t>
  </si>
  <si>
    <t xml:space="preserve">    711 - Izolace proti vodě, vlhkosti a plynům</t>
  </si>
  <si>
    <t xml:space="preserve">    713 - Izolace tepelné</t>
  </si>
  <si>
    <t xml:space="preserve">    723 - Zdravotechnika - vnitřní plynovod</t>
  </si>
  <si>
    <t xml:space="preserve">    733 - Ústřední vytápění - rozvodné potrubí</t>
  </si>
  <si>
    <t xml:space="preserve">    735 - Ústřední vytápění - otopná tělesa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</si>
  <si>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</si>
  <si>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</si>
  <si>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</si>
  <si>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</si>
  <si>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</si>
  <si>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</si>
  <si>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</si>
  <si>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</si>
  <si>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</si>
  <si>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</si>
  <si>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</si>
  <si>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</si>
  <si>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</si>
  <si>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</si>
  <si>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</si>
  <si>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</si>
  <si>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</si>
  <si>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</si>
  <si>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</si>
  <si>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</si>
  <si>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</si>
  <si>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</si>
  <si>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</si>
  <si>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</si>
  <si>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</si>
  <si>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</si>
  <si>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</si>
  <si>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</si>
  <si>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</si>
  <si>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</si>
  <si>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</si>
  <si>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203</t>
  </si>
  <si>
    <t>K</t>
  </si>
  <si>
    <t>113107122</t>
  </si>
  <si>
    <t>Odstranění podkladu z kameniva drceného tl 200 mm ručně</t>
  </si>
  <si>
    <t>m2</t>
  </si>
  <si>
    <t>CS ÚRS 2020 01</t>
  </si>
  <si>
    <t>4</t>
  </si>
  <si>
    <t>1651512273</t>
  </si>
  <si>
    <t>PP</t>
  </si>
  <si>
    <t>Odstranění podkladů nebo krytů ručně s přemístěním hmot na skládku na vzdálenost do 3 m nebo s naložením na dopravní prostředek z kameniva hrubého drceného, o tl. vrstvy přes 100 do 200 mm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</si>
  <si>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</si>
  <si>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</si>
  <si>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VV</t>
  </si>
  <si>
    <t>(12+6)*0,5" plocha venkovní u objektu"</t>
  </si>
  <si>
    <t>204</t>
  </si>
  <si>
    <t>113107142</t>
  </si>
  <si>
    <t>Odstranění podkladu živičného tl 100 mm ručně</t>
  </si>
  <si>
    <t>-239833083</t>
  </si>
  <si>
    <t>Odstranění podkladů nebo krytů ručně s přemístěním hmot na skládku na vzdálenost do 3 m nebo s naložením na dopravní prostředek živičných, o tl. vrstvy přes 50 do 100 mm</t>
  </si>
  <si>
    <t>132212111</t>
  </si>
  <si>
    <t>Hloubení rýh š do 800 mm v soudržných horninách třídy těžitelnosti I, skupiny 3 ručně</t>
  </si>
  <si>
    <t>m3</t>
  </si>
  <si>
    <t>Hloubení rýh šířky do 800 mm ručně zapažených i nezapažených, s urovnáním dna do předepsaného profilu a spádu v hornině třídy těžitelnosti I skupiny 3 soudržných</t>
  </si>
  <si>
    <t xml:space="preserve">Poznámka k souboru cen:_x000D_
1. V cenách jsou započteny i náklady na přehození výkopku na přilehlém terénu na vzdálenost do 3 m od podélné osy rýhy nebo naložení výkopku na dopravní prostředek._x000D_
</t>
  </si>
  <si>
    <t>6,01*0,5*0,3 "pod podlahou garáže"</t>
  </si>
  <si>
    <t>12,99*0,5*0,3 "strana ke skále"</t>
  </si>
  <si>
    <t>"kolem 2 stran objektu (mimo garáž a stranu ke skále) pro zapuštění xps, hloubka 0,6, šířka 0,5"</t>
  </si>
  <si>
    <t>(12,99+6,01)*0,6*0,5</t>
  </si>
  <si>
    <t>Součet</t>
  </si>
  <si>
    <t>107</t>
  </si>
  <si>
    <t>132451101</t>
  </si>
  <si>
    <t>Hloubení rýh nezapažených  š do 800 mm v hornině třídy těžitelnosti II, skupiny 5 objem do 20 m3 strojně</t>
  </si>
  <si>
    <t>-1162047863</t>
  </si>
  <si>
    <t>Hloubení nezapažených rýh šířky do 800 mm strojně s urovnáním dna do předepsaného profilu a spádu v hornině třídy těžitelnosti II skupiny 5 do 20 m3</t>
  </si>
  <si>
    <t>3</t>
  </si>
  <si>
    <t>174101101</t>
  </si>
  <si>
    <t>Zásyp jam, šachet rýh nebo kolem objektů sypaninou se zhutněním</t>
  </si>
  <si>
    <t>6</t>
  </si>
  <si>
    <t>6,84</t>
  </si>
  <si>
    <t>-(11,99+6,01)*0,12*0,6</t>
  </si>
  <si>
    <t>-11,99*0,12*0,3</t>
  </si>
  <si>
    <t>-6,01*0,12*0,3</t>
  </si>
  <si>
    <t>Zakládání</t>
  </si>
  <si>
    <t>156</t>
  </si>
  <si>
    <t>279113112</t>
  </si>
  <si>
    <t>Základová zeď tl do 200 mm z tvárnic ztraceného bednění včetně výplně z betonu tř. C 8/10</t>
  </si>
  <si>
    <t>1571972775</t>
  </si>
  <si>
    <t>Základové zdi z tvárnic ztraceného bednění včetně výplně z betonu bez zvláštních nároků na vliv prostředí třídy C 8/10, tloušťky zdiva přes 150 do 200 mm</t>
  </si>
  <si>
    <t>12,2*1,5"nová přizdívka u skály ke KZS z XPS, 0,3m dno výkopu"</t>
  </si>
  <si>
    <t>Svislé a kompletní konstrukce</t>
  </si>
  <si>
    <t>311237161.WNR</t>
  </si>
  <si>
    <t>Zdivo jednovrstvé tepelně izolační z cihel broušených Porotherm 50 EKO+ Profi na tenkovrstvou maltu tl zdiva 500 mm</t>
  </si>
  <si>
    <t>8</t>
  </si>
  <si>
    <t>"1np"</t>
  </si>
  <si>
    <t>(0,385+0,3)*1,5</t>
  </si>
  <si>
    <t>Mezisoučet</t>
  </si>
  <si>
    <t>"2np"</t>
  </si>
  <si>
    <t>(0,3+0,3)*1,5</t>
  </si>
  <si>
    <t>5</t>
  </si>
  <si>
    <t>311272221.XLA</t>
  </si>
  <si>
    <t>Zdivo z tvárnic Ytong Standard PDK 300 tl zdiva 300 mm</t>
  </si>
  <si>
    <t>10</t>
  </si>
  <si>
    <t>"atika"</t>
  </si>
  <si>
    <t>(6,21)*1,26</t>
  </si>
  <si>
    <t>(12,265)*1,26</t>
  </si>
  <si>
    <t>200</t>
  </si>
  <si>
    <t>327215112</t>
  </si>
  <si>
    <t>Opěrná zeď z gabionů dvouzákrutová síť s úpravou galfan s poplastováním vyplněná lomovým kamenem</t>
  </si>
  <si>
    <t>-972220468</t>
  </si>
  <si>
    <t>Opěrné zdi z drátokamenných gravitačních konstrukcí (gabionů) z lomového kamene neupraveného výplňového na sucho ze splétané dvouzákrutové ocelové sítě s povrchovou úpravou galfan s poplastováním</t>
  </si>
  <si>
    <t xml:space="preserve">Poznámka k souboru cen:_x000D_
1. V cenách jsou započteny náklady na sestavení drátěných košů včetně jejich dodávky, výplň košů kamenivem, lícové urovnání pohledové a horní plochy výplně gabionu a vyklínkování výplně._x000D_
2. V cenách nejsou započteny náklady na:_x000D_
a) vyhotovení štěrkového lože pod gabionem; tyto náklady se oceňují cenami souboru cen 271 .5-22.. Podsyp pod základové konstrukce katalogu 801-1,_x000D_
b) zpětný zásyp; tyto náklady se oceňují cenami souboru cen 174.. Zásyp sypaninou z jakékoliv horniny katalogu 800-1,_x000D_
c) filtrační geotextilii mezi rubem gabionu a zpětným zásypem; tyto náklady se oceňuji cenami souboru cen 213 14-11 Zřízení vrstvy z geotextilie katalogu 800-2._x000D_
</t>
  </si>
  <si>
    <t>(0,75*0,5*1)*2"boční opěry mezi zdí a skálou pro zachycení zásyspu izolace"</t>
  </si>
  <si>
    <t>342272225.XLA</t>
  </si>
  <si>
    <t>Příčka z tvárnic Ytong Klasik 100 na tenkovrstvou maltu tl 100 mm</t>
  </si>
  <si>
    <t>12</t>
  </si>
  <si>
    <t>(2,573)*3</t>
  </si>
  <si>
    <t>Vodorovné konstrukce</t>
  </si>
  <si>
    <t>7</t>
  </si>
  <si>
    <t>417321414</t>
  </si>
  <si>
    <t>Ztužující pásy a věnce ze ŽB tř. C 20/25</t>
  </si>
  <si>
    <t>14</t>
  </si>
  <si>
    <t>(12,065*2+6,01*2)*0,3*0,25</t>
  </si>
  <si>
    <t>417351115</t>
  </si>
  <si>
    <t>Zřízení bednění ztužujících věnců</t>
  </si>
  <si>
    <t>16</t>
  </si>
  <si>
    <t>(12,065*2+6,01*2)*2*0,25</t>
  </si>
  <si>
    <t>9</t>
  </si>
  <si>
    <t>417351116</t>
  </si>
  <si>
    <t>Odstranění bednění ztužujících věnců</t>
  </si>
  <si>
    <t>18</t>
  </si>
  <si>
    <t>417361821</t>
  </si>
  <si>
    <t>Výztuž ztužujících pásů a věnců betonářskou ocelí 10 505</t>
  </si>
  <si>
    <t>t</t>
  </si>
  <si>
    <t>20</t>
  </si>
  <si>
    <t>"předpoklad 70kg/m3"</t>
  </si>
  <si>
    <t>2,711*70/1000</t>
  </si>
  <si>
    <t>Komunikace pozemní</t>
  </si>
  <si>
    <t>205</t>
  </si>
  <si>
    <t>572341112</t>
  </si>
  <si>
    <t>Vyspravení krytu komunikací po překopech plochy přes 15 m2 asfalt betonem ACO (AB) tl 70 mm</t>
  </si>
  <si>
    <t>-1335221888</t>
  </si>
  <si>
    <t>Vyspravení krytu komunikací po překopech inženýrských sítí plochy přes 15 m2 asfaltovým betonem ACO (AB), po zhutnění tl. přes 50 do 70 mm</t>
  </si>
  <si>
    <t xml:space="preserve">Poznámka k souboru cen:_x000D_
1. Ceny jsou určeny pro vyspravení krytů po překopech pro inženýrské sítě trvalé i dočasné (předepíše-li to projekt)._x000D_
2. Ceny jsou určeny pouze pro případy havárií, přeložek nebo běžných oprav inženýrských sítí._x000D_
3. Ceny nelze použít v rámci výstavby nových inženýrských sítí._x000D_
4. V cenách nejsou započteny náklady na:_x000D_
a) postřik živičný spojovací, který se oceňuje cenami souboru cen 573 2.-11 Postřik živičný spojovací části A 01 tohoto katalogu,_x000D_
b) zdrsňovací posyp, který se oceňuje cenami 578 90-112 Zdrsňovací posyp litého asfaltu z kameniva drobného drceného obaleného asfaltem při překopech inženýrských sítí, 572 40-41 Posyp živičného podkladu nebo krytu části C 01 tohoto katalogu._x000D_
</t>
  </si>
  <si>
    <t>Úpravy povrchů, podlahy a osazování výplní</t>
  </si>
  <si>
    <t>11</t>
  </si>
  <si>
    <t>612321141</t>
  </si>
  <si>
    <t>Vápenocementová omítka štuková dvouvrstvá vnitřních stěn nanášená ručně</t>
  </si>
  <si>
    <t>22</t>
  </si>
  <si>
    <t>(2,573*2)*3"nová příčka"</t>
  </si>
  <si>
    <t>(0,45*2+0,3)*1,5+(0,45+0,385)*1,5"pilíře oken 1 np"</t>
  </si>
  <si>
    <t>(0,45*2+0,3)*1,5*2"pilíře oken 2np"</t>
  </si>
  <si>
    <t>619995001</t>
  </si>
  <si>
    <t>Začištění omítek kolem oken, dveří, podlah nebo obkladů</t>
  </si>
  <si>
    <t>m</t>
  </si>
  <si>
    <t>24</t>
  </si>
  <si>
    <t>(1+2*2)</t>
  </si>
  <si>
    <t>(1+2,15*2)</t>
  </si>
  <si>
    <t>(3+1,5*2)</t>
  </si>
  <si>
    <t>(1,5*2+1,5*4)</t>
  </si>
  <si>
    <t>(1,415+1,5*2)</t>
  </si>
  <si>
    <t>(2,25+1,5*2)</t>
  </si>
  <si>
    <t>(1,7*2+1,5*4)</t>
  </si>
  <si>
    <t>105</t>
  </si>
  <si>
    <t>622211021</t>
  </si>
  <si>
    <t>Montáž kontaktního zateplení vnějších stěn z polystyrénových desek tl do 120 mm</t>
  </si>
  <si>
    <t>-1910074330</t>
  </si>
  <si>
    <t>12*1,6"mezi přizdívkou a zdí u skály"</t>
  </si>
  <si>
    <t>(11,99+6,01)*0,8+11,99*0,5+6,01*0,8"sokl, z toho 0,3 m pod úrovní terénu"</t>
  </si>
  <si>
    <t>106</t>
  </si>
  <si>
    <t>M</t>
  </si>
  <si>
    <t>BCL.0001143.URS</t>
  </si>
  <si>
    <t>deska z extrudovaného polystyrénu BACHL XPS 300 G 100mm</t>
  </si>
  <si>
    <t>-385112102</t>
  </si>
  <si>
    <t>44,403*1,02 'Přepočtené koeficientem množství</t>
  </si>
  <si>
    <t>103</t>
  </si>
  <si>
    <t>622211031</t>
  </si>
  <si>
    <t>Montáž kontaktního zateplení vnějších stěn lepením a mechanickým kotvením polystyrénových desek tl do 160 mm</t>
  </si>
  <si>
    <t>1393154324</t>
  </si>
  <si>
    <t>Montáž kontaktního zateplení lepením a mechanickým kotvením z polystyrenových desek nebo z kombinovaných desek na vnější stěny, tloušťky desek přes 120 do 160 mm</t>
  </si>
  <si>
    <t>(12,19*2+6,21*2)*(7,23-1)"stávající objekt bez soklu"</t>
  </si>
  <si>
    <t>(12,19)*1,26"nová dozdívka pultové střechy"</t>
  </si>
  <si>
    <t>(6,21)*1,26"nová dozdívka pultové střechy boky"</t>
  </si>
  <si>
    <t>-1*2</t>
  </si>
  <si>
    <t>-3*1,5</t>
  </si>
  <si>
    <t>-1*2,15</t>
  </si>
  <si>
    <t>-3,45*1,5*2</t>
  </si>
  <si>
    <t>-2,25*1,5</t>
  </si>
  <si>
    <t>-1,5*1,5*2</t>
  </si>
  <si>
    <t>-12,2*1,5"přizdívka u skály"</t>
  </si>
  <si>
    <t>104</t>
  </si>
  <si>
    <t>28375939</t>
  </si>
  <si>
    <t>deska EPS 70 fasádní λ=0,039 tl 120mm</t>
  </si>
  <si>
    <t>-1127219991</t>
  </si>
  <si>
    <t>207,273*1,02 'Přepočtené koeficientem množství</t>
  </si>
  <si>
    <t>17</t>
  </si>
  <si>
    <t>622212001</t>
  </si>
  <si>
    <t>Montáž kontaktního zateplení vnějšího ostění hl. špalety do 200 mm z polystyrenu tl do 40 mm</t>
  </si>
  <si>
    <t>34</t>
  </si>
  <si>
    <t>28375931</t>
  </si>
  <si>
    <t>deska EPS 70 fasádní λ=0,039 tl 30mm</t>
  </si>
  <si>
    <t>36</t>
  </si>
  <si>
    <t>53,365*0,2*1,02</t>
  </si>
  <si>
    <t>19</t>
  </si>
  <si>
    <t>622252002</t>
  </si>
  <si>
    <t>Montáž ostatních lišt kontaktního zateplení</t>
  </si>
  <si>
    <t>38</t>
  </si>
  <si>
    <t>56,033</t>
  </si>
  <si>
    <t>70,077</t>
  </si>
  <si>
    <t>18,968</t>
  </si>
  <si>
    <t>59051480</t>
  </si>
  <si>
    <t>profil rohový Al s tkaninou kontaktního zateplení</t>
  </si>
  <si>
    <t>42</t>
  </si>
  <si>
    <t>59051476</t>
  </si>
  <si>
    <t>profil okenní začišťovací se sklovláknitou armovací tkaninou 9 mm/2,4 m</t>
  </si>
  <si>
    <t>40</t>
  </si>
  <si>
    <t>59051510</t>
  </si>
  <si>
    <t>profil okenní s nepřiznanou podomítkovou okapnicí PVC 2,0 m</t>
  </si>
  <si>
    <t>44</t>
  </si>
  <si>
    <t>23</t>
  </si>
  <si>
    <t>59051512</t>
  </si>
  <si>
    <t>profil parapetní se sklovláknitou armovací tkaninou PVC 2 m</t>
  </si>
  <si>
    <t>46</t>
  </si>
  <si>
    <t>622325101</t>
  </si>
  <si>
    <t>Oprava vnější vápenocementové hladké omítky složitosti 1 stěn v rozsahu do 10%</t>
  </si>
  <si>
    <t>48</t>
  </si>
  <si>
    <t>(12,065+6,01)*2*7,075</t>
  </si>
  <si>
    <t>-1*2,1</t>
  </si>
  <si>
    <t>-3,46*1,5</t>
  </si>
  <si>
    <t>-1,415*1,5</t>
  </si>
  <si>
    <t>227,403*0,1 'Přepočtené koeficientem množství</t>
  </si>
  <si>
    <t>199</t>
  </si>
  <si>
    <t>622381011</t>
  </si>
  <si>
    <t>Tenkovrstvá minerální zrnitá omítka tl. 1,5 mm včetně penetrace vnějších stěn</t>
  </si>
  <si>
    <t>1358825782</t>
  </si>
  <si>
    <t>Omítka tenkovrstvá minerální vnějších ploch probarvená, včetně penetrace podkladu zrnitá, tloušťky 1,5 mm stěn</t>
  </si>
  <si>
    <t>12,19*0,6+6,21*2*0,5"sokl nad terénem podklad"</t>
  </si>
  <si>
    <t>25</t>
  </si>
  <si>
    <t>622511111</t>
  </si>
  <si>
    <t>Tenkovrstvá akrylátová mozaiková střednězrnná omítka včetně penetrace vnějších stěn</t>
  </si>
  <si>
    <t>50</t>
  </si>
  <si>
    <t>12,19*0,6+6,21*2*0,5"sokl nad terénem"</t>
  </si>
  <si>
    <t>26</t>
  </si>
  <si>
    <t>622521031</t>
  </si>
  <si>
    <t>Tenkovrstvá silikátová zrnitá omítka tl. 3,0 mm včetně penetrace vnějších stěn</t>
  </si>
  <si>
    <t>52</t>
  </si>
  <si>
    <t>227,4</t>
  </si>
  <si>
    <t>"výpočet v položce 24"</t>
  </si>
  <si>
    <t>198</t>
  </si>
  <si>
    <t>622635091</t>
  </si>
  <si>
    <t>Oprava spárování komínového zdiva MC v rozsahu do 50 %</t>
  </si>
  <si>
    <t>-494347389</t>
  </si>
  <si>
    <t>Oprava spárování cihelného zdiva cementovou maltou včetně vysekání a vyčištění spár komínového nad střechou, v rozsahu opravované plochy přes 40 do 50 %</t>
  </si>
  <si>
    <t>(0,45*2+1,2*2)*1,65" užívaný komín s konzolou antény"</t>
  </si>
  <si>
    <t>27</t>
  </si>
  <si>
    <t>629991011</t>
  </si>
  <si>
    <t>Zakrytí výplní otvorů a svislých ploch fólií přilepenou lepící páskou</t>
  </si>
  <si>
    <t>54</t>
  </si>
  <si>
    <t>1*2</t>
  </si>
  <si>
    <t>1*2,15</t>
  </si>
  <si>
    <t>3*1,5</t>
  </si>
  <si>
    <t>1,5*1,5*2</t>
  </si>
  <si>
    <t>1,415*1,5</t>
  </si>
  <si>
    <t>2,25*1,5</t>
  </si>
  <si>
    <t>1,7*1,5*2</t>
  </si>
  <si>
    <t>28</t>
  </si>
  <si>
    <t>629995101</t>
  </si>
  <si>
    <t>Očištění vnějších ploch tlakovou vodou</t>
  </si>
  <si>
    <t>56</t>
  </si>
  <si>
    <t>153</t>
  </si>
  <si>
    <t>631311133</t>
  </si>
  <si>
    <t>Mazanina tl do 240 mm z betonu prostého bez zvýšených nároků na prostředí tř. C 12/15</t>
  </si>
  <si>
    <t>-2000943663</t>
  </si>
  <si>
    <t>Mazanina z betonu prostého bez zvýšených nároků na prostředí tl. přes 120 do 240 mm tř. C 12/15</t>
  </si>
  <si>
    <t>6,01*0,4*0,2"podlaha garáže"</t>
  </si>
  <si>
    <t>154</t>
  </si>
  <si>
    <t>632451101</t>
  </si>
  <si>
    <t>Cementový samonivelační potěr ze suchých směsí tloušťky do 5 mm</t>
  </si>
  <si>
    <t>-932603174</t>
  </si>
  <si>
    <t>Potěr cementový samonivelační ze suchých směsí tloušťky přes 2 do 5 mm</t>
  </si>
  <si>
    <t>6,01*0,4"podlaha garáže"</t>
  </si>
  <si>
    <t>Ostatní konstrukce a práce, bourání</t>
  </si>
  <si>
    <t>201</t>
  </si>
  <si>
    <t>935112111</t>
  </si>
  <si>
    <t>Osazení příkopového žlabu do betonu tl 100 mm z betonových tvárnic š 500 mm</t>
  </si>
  <si>
    <t>-1310486989</t>
  </si>
  <si>
    <t>Osazení betonového příkopového žlabu s vyplněním a zatřením spár cementovou maltou s ložem tl. 100 mm z betonu prostého z betonových příkopových tvárnic šířky do 500 mm</t>
  </si>
  <si>
    <t xml:space="preserve">Poznámka k souboru cen:_x000D_
1. V cenách jsou započteny i náklady na dodání hmot pro lože a pro vyplnění spár._x000D_
2. V cenách nejsou započteny náklady na dodání příkopových tvárnic nebo betonových desek, které se oceňují ve specifikaci._x000D_
3. Množství měrných jednotek se určuje:_x000D_
a) pro příkopy z betonových tvárnic (žlabu) v m délky jejich podélné osy,_x000D_
b) pro příkopy z betonových desek v m2 rozvinuté lícní plochy dlažby (žlabu),_x000D_
c) pro lože z kameniva nebo z betonu prostého v cenách -1911 a -2911 v m2 rozvinuté lícní plochy dlažby (žlabu)._x000D_
4. Šířkou žlabu příkopových tvárnic se rozumí největší světlá šířka tvárnice._x000D_
</t>
  </si>
  <si>
    <t>6,7"bok objektu venkovní"</t>
  </si>
  <si>
    <t>12,2"mezi skálou a zdí"</t>
  </si>
  <si>
    <t>202</t>
  </si>
  <si>
    <t>59227029</t>
  </si>
  <si>
    <t>žlabovka příkopová betonová 500x680x60mm</t>
  </si>
  <si>
    <t>-2035864829</t>
  </si>
  <si>
    <t>30</t>
  </si>
  <si>
    <t>941111131</t>
  </si>
  <si>
    <t>Montáž lešení řadového trubkového lehkého s podlahami zatížení do 200 kg/m2 š do 1,5 m v do 10 m</t>
  </si>
  <si>
    <t>60</t>
  </si>
  <si>
    <t>(14,99*2+9,01*2)*8,65</t>
  </si>
  <si>
    <t>31</t>
  </si>
  <si>
    <t>941111231</t>
  </si>
  <si>
    <t>Příplatek k lešení řadovému trubkovému lehkému s podlahami š 1,5 m v 10 m za první a ZKD den použití</t>
  </si>
  <si>
    <t>62</t>
  </si>
  <si>
    <t>415,2*60</t>
  </si>
  <si>
    <t>32</t>
  </si>
  <si>
    <t>941111831</t>
  </si>
  <si>
    <t>Demontáž lešení řadového trubkového lehkého s podlahami zatížení do 200 kg/m2 š do 1,5 m v do 10 m</t>
  </si>
  <si>
    <t>64</t>
  </si>
  <si>
    <t>33</t>
  </si>
  <si>
    <t>944511111</t>
  </si>
  <si>
    <t>Montáž ochranné sítě z textilie z umělých vláken</t>
  </si>
  <si>
    <t>66</t>
  </si>
  <si>
    <t>944511211</t>
  </si>
  <si>
    <t>Příplatek k ochranné síti za každý měsíc použití</t>
  </si>
  <si>
    <t>68</t>
  </si>
  <si>
    <t>35</t>
  </si>
  <si>
    <t>944511811</t>
  </si>
  <si>
    <t>Demontáž ochranné sítě z textilie z umělých vláken</t>
  </si>
  <si>
    <t>70</t>
  </si>
  <si>
    <t>962031132</t>
  </si>
  <si>
    <t>Bourání příček z cihel pálených na MVC tl do 100 mm</t>
  </si>
  <si>
    <t>72</t>
  </si>
  <si>
    <t>(1,8)*3</t>
  </si>
  <si>
    <t>37</t>
  </si>
  <si>
    <t>962032230</t>
  </si>
  <si>
    <t>Bourání zdiva z cihel pálených nebo vápenopískových na MV nebo MVC do 1 m3</t>
  </si>
  <si>
    <t>74</t>
  </si>
  <si>
    <t>(12,065*2+6,01*2)*0,5*0,5</t>
  </si>
  <si>
    <t>155</t>
  </si>
  <si>
    <t>962032231</t>
  </si>
  <si>
    <t>Bourání zdiva z cihel pálených nebo vápenopískových na MV nebo MVC přes 1 m3</t>
  </si>
  <si>
    <t>-1606027939</t>
  </si>
  <si>
    <t>Bourání zdiva nadzákladového z cihel nebo tvárnic z cihel pálených nebo vápenopískových, na maltu vápennou nebo vápenocementovou, objemu přes 1 m3</t>
  </si>
  <si>
    <t>12,19*1,5*0,15+0,3*0,15*1,5*3"přizdívka obvodové zdi u skály"</t>
  </si>
  <si>
    <t>126</t>
  </si>
  <si>
    <t>962032631</t>
  </si>
  <si>
    <t>Bourání zdiva komínového nad střechou z cihel na MV nebo MVC</t>
  </si>
  <si>
    <t>869928106</t>
  </si>
  <si>
    <t>Bourání zdiva nadzákladového z cihel nebo tvárnic komínového z cihel pálených, šamotových nebo vápenopískových nad střechou na maltu vápennou nebo vápenocementovou</t>
  </si>
  <si>
    <t>0,45*0,45*1,5</t>
  </si>
  <si>
    <t>962081141</t>
  </si>
  <si>
    <t>Bourání příček ze skleněných tvárnic tl do 150 mm</t>
  </si>
  <si>
    <t>76</t>
  </si>
  <si>
    <t>152</t>
  </si>
  <si>
    <t>965043441</t>
  </si>
  <si>
    <t>Bourání podkladů pod dlažby betonových s potěrem nebo teracem tl do 150 mm pl přes 4 m2</t>
  </si>
  <si>
    <t>-157286543</t>
  </si>
  <si>
    <t>Bourání mazanin betonových s potěrem nebo teracem tl. do 150 mm, plochy přes 4 m2</t>
  </si>
  <si>
    <t>39</t>
  </si>
  <si>
    <t>968062246</t>
  </si>
  <si>
    <t>Vybourání dřevěných rámů oken jednoduchých včetně křídel pl do 4 m2</t>
  </si>
  <si>
    <t>78</t>
  </si>
  <si>
    <t>3,46*1,5</t>
  </si>
  <si>
    <t>978015321</t>
  </si>
  <si>
    <t>Otlučení (osekání) vnější vápenné nebo vápenocementové omítky stupně členitosti 1 a 2 rozsahu do 10%</t>
  </si>
  <si>
    <t>80</t>
  </si>
  <si>
    <t>997</t>
  </si>
  <si>
    <t>Přesun sutě</t>
  </si>
  <si>
    <t>41</t>
  </si>
  <si>
    <t>997013501</t>
  </si>
  <si>
    <t>Odvoz suti a vybouraných hmot na skládku nebo meziskládku do 1 km se složením</t>
  </si>
  <si>
    <t>82</t>
  </si>
  <si>
    <t>997013509</t>
  </si>
  <si>
    <t>Příplatek k odvozu suti a vybouraných hmot na skládku ZKD 1 km přes 1 km</t>
  </si>
  <si>
    <t>84</t>
  </si>
  <si>
    <t>27,374*19 'Přepočtené koeficientem množství</t>
  </si>
  <si>
    <t>997221612</t>
  </si>
  <si>
    <t>Nakládání vybouraných hmot na dopravní prostředky pro vodorovnou dopravu</t>
  </si>
  <si>
    <t>88</t>
  </si>
  <si>
    <t>109</t>
  </si>
  <si>
    <t>997221615</t>
  </si>
  <si>
    <t>Poplatek za uložení na skládce (skládkovné) stavebního odpadu betonového kód odpadu 17 01 01</t>
  </si>
  <si>
    <t>-1562285167</t>
  </si>
  <si>
    <t>Poplatek za uložení stavebního odpadu na skládce (skládkovné) z prostého betonu zatříděného do Katalogu odpadů pod kódem 17 01 01</t>
  </si>
  <si>
    <t>998</t>
  </si>
  <si>
    <t>Přesun hmot</t>
  </si>
  <si>
    <t>45</t>
  </si>
  <si>
    <t>998011002</t>
  </si>
  <si>
    <t>Přesun hmot pro budovy zděné v do 12 m</t>
  </si>
  <si>
    <t>90</t>
  </si>
  <si>
    <t>206</t>
  </si>
  <si>
    <t>998225111</t>
  </si>
  <si>
    <t>Přesun hmot pro pozemní komunikace s krytem z kamene, monolitickým betonovým nebo živičným</t>
  </si>
  <si>
    <t>411763311</t>
  </si>
  <si>
    <t>Přesun hmot pro komunikace s krytem z kameniva, monolitickým betonovým nebo živičným dopravní vzdálenost do 200 m jakékoliv délky objektu</t>
  </si>
  <si>
    <t xml:space="preserve">Poznámka k souboru cen:_x000D_
1. Ceny lze použít i pro plochy letišť s krytem monolitickým betonovým nebo živičným._x000D_
</t>
  </si>
  <si>
    <t>767</t>
  </si>
  <si>
    <t>Konstrukce zámečnické</t>
  </si>
  <si>
    <t>181</t>
  </si>
  <si>
    <t>767661811</t>
  </si>
  <si>
    <t>Demontáž mříží pevných nebo otevíravých</t>
  </si>
  <si>
    <t>1836103321</t>
  </si>
  <si>
    <t>3,48*1,5+3*1,5</t>
  </si>
  <si>
    <t>179</t>
  </si>
  <si>
    <t>767662120</t>
  </si>
  <si>
    <t>Montáž mříží pevných přivařených</t>
  </si>
  <si>
    <t>836578010</t>
  </si>
  <si>
    <t>Montáž mříží pevných, připevněných svařováním</t>
  </si>
  <si>
    <t>2*1,5*1,5+3*1,5+2*0,7"1NP včetně scházejícího okna"</t>
  </si>
  <si>
    <t>1,4*1,5+1*1,5"okna nad střechou garáže"</t>
  </si>
  <si>
    <t>180</t>
  </si>
  <si>
    <t>14550212</t>
  </si>
  <si>
    <t>profil ocelový čtvercový svařovaný 15x15x1,5mm</t>
  </si>
  <si>
    <t>1768672893</t>
  </si>
  <si>
    <t>P</t>
  </si>
  <si>
    <t>Poznámka k položce:_x000D_
Hmotnost: 0,574 kg/m</t>
  </si>
  <si>
    <t>0,574*(2*1,5*9*2+17*1,5+9*3+1,4*9+1,5*9+1*7+1,5*9)*0,001</t>
  </si>
  <si>
    <t>183</t>
  </si>
  <si>
    <t>767812613</t>
  </si>
  <si>
    <t>Montáž markýz fasádních 5000 mm</t>
  </si>
  <si>
    <t>kus</t>
  </si>
  <si>
    <t>-105412859</t>
  </si>
  <si>
    <t>Montáž markýz fasádních, šířky přes 3 500 do 5 000 mm</t>
  </si>
  <si>
    <t>184</t>
  </si>
  <si>
    <t>28319025</t>
  </si>
  <si>
    <t>Vchodová stříška oblouková, kotvená pomocí konzol, hliníkový rám, výplň dutinkový polykarbonát 2000x900mm</t>
  </si>
  <si>
    <t>-1777029537</t>
  </si>
  <si>
    <t>182</t>
  </si>
  <si>
    <t>767996702</t>
  </si>
  <si>
    <t>Demontáž atypických zámečnických konstrukcí řezáním hmotnosti jednotlivých dílů do 100 kg</t>
  </si>
  <si>
    <t>kg</t>
  </si>
  <si>
    <t>-1404285724</t>
  </si>
  <si>
    <t>Demontáž ostatních zámečnických konstrukcí o hmotnosti jednotlivých dílů řezáním přes 50 do 100 kg</t>
  </si>
  <si>
    <t>200"stávající stříška nad vstupem"</t>
  </si>
  <si>
    <t>188</t>
  </si>
  <si>
    <t>998767101</t>
  </si>
  <si>
    <t>Přesun hmot tonážní pro zámečnické konstrukce v objektech v do 6 m</t>
  </si>
  <si>
    <t>1868442833</t>
  </si>
  <si>
    <t>Přesun hmot pro zámečnické konstrukce stanovený z hmotnosti přesunovaného materiálu vodorovná dopravní vzdálenost do 50 m v objektech výšky do 6 m</t>
  </si>
  <si>
    <t>783</t>
  </si>
  <si>
    <t>Dokončovací práce - nátěry</t>
  </si>
  <si>
    <t>149</t>
  </si>
  <si>
    <t>783263101</t>
  </si>
  <si>
    <t>Napouštěcí jednonásobný olejový nátěr tesařských konstrukcí zabudovaných do konstrukce</t>
  </si>
  <si>
    <t>-1744090262</t>
  </si>
  <si>
    <t>151</t>
  </si>
  <si>
    <t>783268111</t>
  </si>
  <si>
    <t>Lazurovací dvojnásobný olejový nátěr tesařských konstrukcí</t>
  </si>
  <si>
    <t>-1078740876</t>
  </si>
  <si>
    <t>162</t>
  </si>
  <si>
    <t>783314101</t>
  </si>
  <si>
    <t>Základní jednonásobný syntetický nátěr zámečnických konstrukcí</t>
  </si>
  <si>
    <t>1859877164</t>
  </si>
  <si>
    <t>Základní nátěr zámečnických konstrukcí jednonásobný syntetický</t>
  </si>
  <si>
    <t>1,5*9*0,1*2+1,5*15*0,1*2+3*0,9*0,1+1,5*30*0,1+2*7*0,1+0,7*20*0,1"mříže"</t>
  </si>
  <si>
    <t>1,4*7*0,1+1,5*9*0,1+1*12*0,1+1,5*7*0,1"nové mříže"</t>
  </si>
  <si>
    <t>7*0,12*0,12*3,14"plynové potrubí"</t>
  </si>
  <si>
    <t>163</t>
  </si>
  <si>
    <t>783317101</t>
  </si>
  <si>
    <t>Krycí jednonásobný syntetický standardní nátěr zámečnických konstrukcí</t>
  </si>
  <si>
    <t>-1513060396</t>
  </si>
  <si>
    <t>Krycí nátěr (email) zámečnických konstrukcí jednonásobný syntetický standardní</t>
  </si>
  <si>
    <t>166</t>
  </si>
  <si>
    <t>783401311</t>
  </si>
  <si>
    <t>Odmaštění klempířských konstrukcí vodou ředitelným odmašťovačem před provedením nátěru</t>
  </si>
  <si>
    <t>-218205951</t>
  </si>
  <si>
    <t>Příprava podkladu klempířských konstrukcí před provedením nátěru odmaštěním odmašťovačem vodou ředitelným</t>
  </si>
  <si>
    <t>6,2*0,7</t>
  </si>
  <si>
    <t>167</t>
  </si>
  <si>
    <t>783444201</t>
  </si>
  <si>
    <t>Základní antikorozní jednonásobný polyuretanový nátěr klempířských konstrukcí</t>
  </si>
  <si>
    <t>286700541</t>
  </si>
  <si>
    <t>Základní antikorozní nátěr klempířských konstrukcí jednonásobný polyuretanový</t>
  </si>
  <si>
    <t>168</t>
  </si>
  <si>
    <t>783447101</t>
  </si>
  <si>
    <t>Krycí jednonásobný polyuretanový nátěr klempířských konstrukcí</t>
  </si>
  <si>
    <t>1976285293</t>
  </si>
  <si>
    <t>Krycí nátěr (email) klempířských konstrukcí jednonásobný polyuretanový</t>
  </si>
  <si>
    <t>176</t>
  </si>
  <si>
    <t>783601305</t>
  </si>
  <si>
    <t>Odmaštění žebrových trub vodou ředitelným odmašťovačem před provedením nátěru</t>
  </si>
  <si>
    <t>-1430473636</t>
  </si>
  <si>
    <t>Příprava podkladu otopných těles před provedením nátěrů žebrových trub odmaštěním vodou ředitelným</t>
  </si>
  <si>
    <t>2+0,7</t>
  </si>
  <si>
    <t>177</t>
  </si>
  <si>
    <t>783624101</t>
  </si>
  <si>
    <t>Základní jednonásobný akrylátový nátěr žebrových trub</t>
  </si>
  <si>
    <t>-2101889850</t>
  </si>
  <si>
    <t>Základní nátěr otopných těles jednonásobný žebrových trub akrylátový</t>
  </si>
  <si>
    <t>178</t>
  </si>
  <si>
    <t>783627107</t>
  </si>
  <si>
    <t>Krycí dvojnásobný akrylátový nátěr žebrových trub</t>
  </si>
  <si>
    <t>1722032343</t>
  </si>
  <si>
    <t>Krycí nátěr (email) otopných těles žebrových trub dvojnásobný akrylátový</t>
  </si>
  <si>
    <t>PSV</t>
  </si>
  <si>
    <t>Práce a dodávky PSV</t>
  </si>
  <si>
    <t>711</t>
  </si>
  <si>
    <t>Izolace proti vodě, vlhkosti a plynům</t>
  </si>
  <si>
    <t>195</t>
  </si>
  <si>
    <t>711142559</t>
  </si>
  <si>
    <t>Provedení izolace proti zemní vlhkosti pásy přitavením svislé NAIP</t>
  </si>
  <si>
    <t>1218487539</t>
  </si>
  <si>
    <t>Provedení izolace proti zemní vlhkosti pásy přitavením NAIP na ploše svislé S</t>
  </si>
  <si>
    <t xml:space="preserve">Poznámka k souboru cen:_x000D_
1. Izolace plochy jednotlivě do 10 m2 se oceňují skladebně cenou příslušné izolace a cenou 711 19-9097 Příplatek za plochu do 10 m2._x000D_
</t>
  </si>
  <si>
    <t>12*1,6"oprava svislé hydroizolace obvodové zdi u skály"</t>
  </si>
  <si>
    <t>196</t>
  </si>
  <si>
    <t>62832134</t>
  </si>
  <si>
    <t>pás asfaltový natavitelný oxidovaný tl 4,0mm typu V60 S40 s vložkou ze skleněné rohože, s jemnozrnným minerálním posypem</t>
  </si>
  <si>
    <t>-1625293947</t>
  </si>
  <si>
    <t>19,2*1,2 'Přepočtené koeficientem množství</t>
  </si>
  <si>
    <t>711161112</t>
  </si>
  <si>
    <t>Izolace proti zemní vlhkosti nopovou fólií vodorovná, nopek v 8,0 mm, tl do 0,6 mm</t>
  </si>
  <si>
    <t>92</t>
  </si>
  <si>
    <t>"kolem objektu po zapuštění xps"</t>
  </si>
  <si>
    <t>(12,19+6,2)*0,5+12,19*0,3+6,2*0,5</t>
  </si>
  <si>
    <t>12,2*1,5"mezi KZS a přizdívku u skály"</t>
  </si>
  <si>
    <t>47</t>
  </si>
  <si>
    <t>998711202</t>
  </si>
  <si>
    <t>Přesun hmot procentní pro izolace proti vodě, vlhkosti a plynům v objektech v do 12 m</t>
  </si>
  <si>
    <t>%</t>
  </si>
  <si>
    <t>94</t>
  </si>
  <si>
    <t>713</t>
  </si>
  <si>
    <t>Izolace tepelné</t>
  </si>
  <si>
    <t>713121121</t>
  </si>
  <si>
    <t>Montáž izolace tepelné podlah volně kladenými rohožemi, pásy, dílci, deskami 2 vrstvy</t>
  </si>
  <si>
    <t>96</t>
  </si>
  <si>
    <t>(12,065-0,3*2)*6,01"plocha půdy pod vazníky"</t>
  </si>
  <si>
    <t>114</t>
  </si>
  <si>
    <t>63166767</t>
  </si>
  <si>
    <t>pás tepelně izolační mezi krokve λ=0,036-0,037 tl 140mm</t>
  </si>
  <si>
    <t>1070337622</t>
  </si>
  <si>
    <t>115</t>
  </si>
  <si>
    <t>63166769</t>
  </si>
  <si>
    <t>pás tepelně izolační mezi krokve λ=0,036-0,037 tl 160mm</t>
  </si>
  <si>
    <t>321942339</t>
  </si>
  <si>
    <t>116</t>
  </si>
  <si>
    <t>713122111.ISV</t>
  </si>
  <si>
    <t>Parotěsná vrstva pro pochozí půdy VARIO KM DUPLEX UV vodorovná  Isover STEPcross</t>
  </si>
  <si>
    <t>-718186434</t>
  </si>
  <si>
    <t>Parotěsná vrstva pro pochozí půdy VARIO KM DUPLEX UV vodorovná Isover STEPcross</t>
  </si>
  <si>
    <t>117</t>
  </si>
  <si>
    <t>998713102</t>
  </si>
  <si>
    <t>Přesun hmot tonážní pro izolace tepelné v objektech v do 12 m</t>
  </si>
  <si>
    <t>-726956579</t>
  </si>
  <si>
    <t>Přesun hmot pro izolace tepelné stanovený z hmotnosti přesunovaného materiálu vodorovná dopravní vzdálenost do 50 m v objektech výšky přes 6 m do 12 m</t>
  </si>
  <si>
    <t>723</t>
  </si>
  <si>
    <t>Zdravotechnika - vnitřní plynovod</t>
  </si>
  <si>
    <t>160</t>
  </si>
  <si>
    <t>723150304</t>
  </si>
  <si>
    <t>Potrubí ocelové hladké černé bezešvé spojované svařováním tvářené za tepla D 32x2,6 mm</t>
  </si>
  <si>
    <t>1515382566</t>
  </si>
  <si>
    <t>Potrubí z ocelových trubek hladkých černých spojovaných svařováním tvářených za tepla Ø 31,8/2,6</t>
  </si>
  <si>
    <t>157</t>
  </si>
  <si>
    <t>723190901</t>
  </si>
  <si>
    <t>Uzavření,otevření plynovodního potrubí při opravě</t>
  </si>
  <si>
    <t>1528989074</t>
  </si>
  <si>
    <t>Opravy plynovodního potrubí uzavření nebo otevření potrubí</t>
  </si>
  <si>
    <t>159</t>
  </si>
  <si>
    <t>723190907</t>
  </si>
  <si>
    <t>Odvzdušnění nebo napuštění plynovodního potrubí</t>
  </si>
  <si>
    <t>-521288917</t>
  </si>
  <si>
    <t>Opravy plynovodního potrubí odvzdušnění a napuštění potrubí</t>
  </si>
  <si>
    <t>158</t>
  </si>
  <si>
    <t>723190909</t>
  </si>
  <si>
    <t>Zkouška těsnosti potrubí plynovodního</t>
  </si>
  <si>
    <t>-871595120</t>
  </si>
  <si>
    <t>Opravy plynovodního potrubí neúřední zkouška těsnosti dosavadního potrubí</t>
  </si>
  <si>
    <t>161</t>
  </si>
  <si>
    <t>998723101</t>
  </si>
  <si>
    <t>Přesun hmot tonážní pro vnitřní plynovod v objektech v do 6 m</t>
  </si>
  <si>
    <t>154374681</t>
  </si>
  <si>
    <t>Přesun hmot pro vnitřní plynovod stanovený z hmotnosti přesunovaného materiálu vodorovná dopravní vzdálenost do 50 m v objektech výšky do 6 m</t>
  </si>
  <si>
    <t>733</t>
  </si>
  <si>
    <t>Ústřední vytápění - rozvodné potrubí</t>
  </si>
  <si>
    <t>174</t>
  </si>
  <si>
    <t>733120819</t>
  </si>
  <si>
    <t>Demontáž potrubí ocelového hladkého do D 60,3</t>
  </si>
  <si>
    <t>1965027524</t>
  </si>
  <si>
    <t>Demontáž potrubí z trubek ocelových hladkých Ø přes 38 do 60,3</t>
  </si>
  <si>
    <t>2*7</t>
  </si>
  <si>
    <t>175</t>
  </si>
  <si>
    <t>733121112</t>
  </si>
  <si>
    <t>Potrubí ocelové hladké bezešvé běžné nízkotlaké D 28x2,6</t>
  </si>
  <si>
    <t>660135530</t>
  </si>
  <si>
    <t>Potrubí z trubek ocelových hladkých bezešvých tvářených za tepla nízkotlakých Ø 28/2,6</t>
  </si>
  <si>
    <t>189</t>
  </si>
  <si>
    <t>998733101</t>
  </si>
  <si>
    <t>Přesun hmot tonážní pro rozvody potrubí v objektech v do 6 m</t>
  </si>
  <si>
    <t>-563280769</t>
  </si>
  <si>
    <t>Přesun hmot pro rozvody potrubí stanovený z hmotnosti přesunovaného materiálu vodorovná dopravní vzdálenost do 50 m v objektech výšky do 6 m</t>
  </si>
  <si>
    <t>735</t>
  </si>
  <si>
    <t>Ústřední vytápění - otopná tělesa</t>
  </si>
  <si>
    <t>173</t>
  </si>
  <si>
    <t>735111310</t>
  </si>
  <si>
    <t>Otopné těleso litinové článkové 350/160 mm 0,185 m2/kus se základním nátěrem</t>
  </si>
  <si>
    <t>782956067</t>
  </si>
  <si>
    <t>Otopná tělesa litinová článková se základním nátěrem výkon 53-152 W/článek připojovací rozteč/hloubka (mm) 350/160 (0,185 m2/kus)</t>
  </si>
  <si>
    <t>172</t>
  </si>
  <si>
    <t>735111810</t>
  </si>
  <si>
    <t>Demontáž otopného tělesa litinového článkového</t>
  </si>
  <si>
    <t>215343025</t>
  </si>
  <si>
    <t>Demontáž otopných těles litinových článkových</t>
  </si>
  <si>
    <t>190</t>
  </si>
  <si>
    <t>998735101</t>
  </si>
  <si>
    <t>Přesun hmot tonážní pro otopná tělesa v objektech v do 6 m</t>
  </si>
  <si>
    <t>-603307345</t>
  </si>
  <si>
    <t>Přesun hmot pro otopná tělesa stanovený z hmotnosti přesunovaného materiálu vodorovná dopravní vzdálenost do 50 m v objektech výšky do 6 m</t>
  </si>
  <si>
    <t>742</t>
  </si>
  <si>
    <t>Elektroinstalace - slaboproud</t>
  </si>
  <si>
    <t>164</t>
  </si>
  <si>
    <t>742111101</t>
  </si>
  <si>
    <t>Montáž revizních dvířek plastových</t>
  </si>
  <si>
    <t>-787703146</t>
  </si>
  <si>
    <t>2 "stávající el. rozvaděče čelní stěny"</t>
  </si>
  <si>
    <t>207</t>
  </si>
  <si>
    <t>1395649</t>
  </si>
  <si>
    <t>ER3/N-7-C DVIRKO+RAMECEK</t>
  </si>
  <si>
    <t>-1150935204</t>
  </si>
  <si>
    <t>751</t>
  </si>
  <si>
    <t>Vzduchotechnika</t>
  </si>
  <si>
    <t>138</t>
  </si>
  <si>
    <t>751621811</t>
  </si>
  <si>
    <t>Demontáž vytápěcí a větrací přívodní jednotky s ohřevem nástěnné s výměnou vzduchu do 7000 m3/h</t>
  </si>
  <si>
    <t>175702718</t>
  </si>
  <si>
    <t>Demontáž vytápěcí a větrací přívodní jednotky s ohřevem plynovým, elektrickým nebo vodním nástěnné s výměnou vzduchu do 7 000 m3/h</t>
  </si>
  <si>
    <t>3"vzduchotechnické jednotky na fasádě"</t>
  </si>
  <si>
    <t>139</t>
  </si>
  <si>
    <t>751721112</t>
  </si>
  <si>
    <t>Montáž klimatizační jednotky venkovní s jednofázovým napájením (do 3 vnitřních jednotek)</t>
  </si>
  <si>
    <t>1815963596</t>
  </si>
  <si>
    <t>Montáž klimatizační jednotky venkovní jednofázové napájení do 3 vnitřních jednotek</t>
  </si>
  <si>
    <t>762</t>
  </si>
  <si>
    <t>Konstrukce tesařské</t>
  </si>
  <si>
    <t>112</t>
  </si>
  <si>
    <t>762083122</t>
  </si>
  <si>
    <t>Impregnace řeziva proti dřevokaznému hmyzu, houbám a plísním máčením třída ohrožení 3 a 4</t>
  </si>
  <si>
    <t>-1287460785</t>
  </si>
  <si>
    <t>Práce společné pro tesařské konstrukce impregnace řeziva máčením proti dřevokaznému hmyzu, houbám a plísním, třída ohrožení 3 a 4 (dřevo v exteriéru)</t>
  </si>
  <si>
    <t>25*(6,5*0,01*0,012+7*0,01*0,012+8*1*0,1*0,08)</t>
  </si>
  <si>
    <t>124</t>
  </si>
  <si>
    <t>762341811</t>
  </si>
  <si>
    <t>Demontáž bednění střech z prken</t>
  </si>
  <si>
    <t>-620134971</t>
  </si>
  <si>
    <t>Demontáž bednění a laťování bednění střech rovných, obloukových, sklonu do 60° se všemi nadstřešními konstrukcemi z prken hrubých, hoblovaných tl. do 32 mm</t>
  </si>
  <si>
    <t>6,2*0,2"střecha garáže"</t>
  </si>
  <si>
    <t>12,065*6,01"střecha vyšší části"</t>
  </si>
  <si>
    <t>119</t>
  </si>
  <si>
    <t>762342211</t>
  </si>
  <si>
    <t>Montáž laťování na střechách jednoduchých sklonu do 60°</t>
  </si>
  <si>
    <t>677945068</t>
  </si>
  <si>
    <t>7*13</t>
  </si>
  <si>
    <t>120</t>
  </si>
  <si>
    <t>60514101</t>
  </si>
  <si>
    <t>řezivo jehličnaté lať jakost I 10-25cm2</t>
  </si>
  <si>
    <t>-1882600912</t>
  </si>
  <si>
    <t>58</t>
  </si>
  <si>
    <t>762342441</t>
  </si>
  <si>
    <t>Montáž lišt trojúhelníkových nebo kontralatí na střechách sklonu do 60°</t>
  </si>
  <si>
    <t>-1445340523</t>
  </si>
  <si>
    <t>(7)*13</t>
  </si>
  <si>
    <t>125</t>
  </si>
  <si>
    <t>762711810</t>
  </si>
  <si>
    <t>Demontáž prostorových vázaných kcí z hraněného řeziva průřezové plochy do 120 cm2</t>
  </si>
  <si>
    <t>24317833</t>
  </si>
  <si>
    <t>Demontáž prostorových vázaných konstrukcí z řeziva hraněného nebo polohraněného průřezové plochy do 120 cm2</t>
  </si>
  <si>
    <t>6,01*7*2</t>
  </si>
  <si>
    <t>762841310</t>
  </si>
  <si>
    <t>Montáž podbíjení stropů a střech vodorovných z palubek</t>
  </si>
  <si>
    <t>198411827</t>
  </si>
  <si>
    <t>(13*0,5*2)+(7*0,5*2)</t>
  </si>
  <si>
    <t>61</t>
  </si>
  <si>
    <t>61191120</t>
  </si>
  <si>
    <t>palubky obkladové SM profil klasický 12,5x96mm A/B</t>
  </si>
  <si>
    <t>-1183088784</t>
  </si>
  <si>
    <t>121</t>
  </si>
  <si>
    <t>998762102</t>
  </si>
  <si>
    <t>Přesun hmot tonážní pro kce tesařské v objektech v do 12 m</t>
  </si>
  <si>
    <t>1351080067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</si>
  <si>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</si>
  <si>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</si>
  <si>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</si>
  <si>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110</t>
  </si>
  <si>
    <t>763732113</t>
  </si>
  <si>
    <t>Montáž střešní konstrukce v do 10 m z příhradových vazníků konstrukční délky do 9 m</t>
  </si>
  <si>
    <t>570245154</t>
  </si>
  <si>
    <t>Montáž střešní konstrukce do 10 m výšky římsy opláštění střechy, štítů, říms, dýmníků a světlíkových obrub z vazníků příhradových, konstrukční délky do 9,0 m</t>
  </si>
  <si>
    <t>25*6,5"příhradové sbíjené vazníky á 0,5m"</t>
  </si>
  <si>
    <t>111</t>
  </si>
  <si>
    <t>60512204</t>
  </si>
  <si>
    <t>příhradový vazník pultový sušený neimpregnovaný dl do 12,5m</t>
  </si>
  <si>
    <t>825793586</t>
  </si>
  <si>
    <t>Poznámka k položce:_x000D_
zatížen taškou, sněhem tř 3, větrem tř 4</t>
  </si>
  <si>
    <t>25*6,5</t>
  </si>
  <si>
    <t>122</t>
  </si>
  <si>
    <t>998763101</t>
  </si>
  <si>
    <t>Přesun hmot tonážní pro dřevostavby v objektech v do 12 m</t>
  </si>
  <si>
    <t>934087909</t>
  </si>
  <si>
    <t>Přesun hmot pro dřevostavby stanovený z hmotnosti přesunovaného materiálu vodorovná dopravní vzdálenost do 50 m v objektech výšky přes 6 do 12 m</t>
  </si>
  <si>
    <t>764</t>
  </si>
  <si>
    <t>Konstrukce klempířské</t>
  </si>
  <si>
    <t>63</t>
  </si>
  <si>
    <t>764001821</t>
  </si>
  <si>
    <t>Demontáž krytiny ze svitků nebo tabulí do suti</t>
  </si>
  <si>
    <t>6,2*0,7"střecha nad garáží"</t>
  </si>
  <si>
    <t>12,065*6,01"střecha vyšší části objektu"</t>
  </si>
  <si>
    <t>764002801</t>
  </si>
  <si>
    <t>Demontáž závětrné lišty do suti</t>
  </si>
  <si>
    <t>128</t>
  </si>
  <si>
    <t>12,065*1</t>
  </si>
  <si>
    <t>65</t>
  </si>
  <si>
    <t>764002851</t>
  </si>
  <si>
    <t>Demontáž oplechování parapetů do suti</t>
  </si>
  <si>
    <t>130</t>
  </si>
  <si>
    <t>3,46+3,46</t>
  </si>
  <si>
    <t>3,46+2,25+3,46</t>
  </si>
  <si>
    <t>123</t>
  </si>
  <si>
    <t>764002861</t>
  </si>
  <si>
    <t>Demontáž oplechování říms a ozdobných prvků do suti</t>
  </si>
  <si>
    <t>1973524738</t>
  </si>
  <si>
    <t>Demontáž klempířských konstrukcí oplechování říms do suti</t>
  </si>
  <si>
    <t>6,01*2</t>
  </si>
  <si>
    <t>169</t>
  </si>
  <si>
    <t>764002871</t>
  </si>
  <si>
    <t>Demontáž lemování zdí do suti</t>
  </si>
  <si>
    <t>1810740355</t>
  </si>
  <si>
    <t>Demontáž klempířských konstrukcí lemování zdí do suti</t>
  </si>
  <si>
    <t>764004801</t>
  </si>
  <si>
    <t>Demontáž podokapního žlabu do suti</t>
  </si>
  <si>
    <t>132</t>
  </si>
  <si>
    <t>12,065</t>
  </si>
  <si>
    <t>67</t>
  </si>
  <si>
    <t>764004861</t>
  </si>
  <si>
    <t>Demontáž svodu do suti</t>
  </si>
  <si>
    <t>134</t>
  </si>
  <si>
    <t>165</t>
  </si>
  <si>
    <t>764111431</t>
  </si>
  <si>
    <t>Krytina střechy rovné drážkováním z tabulí z Pz plechu sklonu do 30°</t>
  </si>
  <si>
    <t>-808976023</t>
  </si>
  <si>
    <t>Krytina ze svitků nebo tabulí z pozinkovaného plechu s úpravou u okapů, prostupů a výčnělků střechy rovné drážkováním z tabulí, velikosti 1000 x 2000 mm, sklon střechy do 30°</t>
  </si>
  <si>
    <t>131</t>
  </si>
  <si>
    <t>764141311</t>
  </si>
  <si>
    <t>Krytina střechy rovné drážkováním ze svitků z TiZn lesklého plechu rš 670 mm sklonu do 30°</t>
  </si>
  <si>
    <t>-1120617827</t>
  </si>
  <si>
    <t>Krytina ze svitků nebo tabulí z titanzinkového lesklého válcovaného plechu s úpravou u okapů, prostupů a výčnělků střechy rovné drážkováním ze svitků rš 670 mm, sklon střechy do 30°</t>
  </si>
  <si>
    <t>13*7</t>
  </si>
  <si>
    <t>127</t>
  </si>
  <si>
    <t>764246344</t>
  </si>
  <si>
    <t>Oplechování parapetů rovných celoplošně lepené z TiZn lesklého plechu rš 330 mm</t>
  </si>
  <si>
    <t>741948065</t>
  </si>
  <si>
    <t>Oplechování parapetů z titanzinkového lesklého válcovaného plechu rovných celoplošně lepené, bez rohů rš 330 mm</t>
  </si>
  <si>
    <t>"1NP"1+3+1,5*2+1+2,2</t>
  </si>
  <si>
    <t>"2NP"1,415+2,25+1,7*2+1,5*2</t>
  </si>
  <si>
    <t>170</t>
  </si>
  <si>
    <t>764301118</t>
  </si>
  <si>
    <t>Montáž lemování rovných zdí střech s krytinou skládanou rš přes 400 mm</t>
  </si>
  <si>
    <t>176493374</t>
  </si>
  <si>
    <t>Montáž lemování zdí boční nebo horní rovné, střech s krytinou skládanou mimo prejzovou, rozvinuté šířky přes 400 mm</t>
  </si>
  <si>
    <t>"styk střechy garáže s KZS"6,2</t>
  </si>
  <si>
    <t>171</t>
  </si>
  <si>
    <t>13814183</t>
  </si>
  <si>
    <t>plech hladký Pz jakost DX51+Z275 tl 0,55mm tabule</t>
  </si>
  <si>
    <t>411112098</t>
  </si>
  <si>
    <t>Poznámka k položce:_x000D_
Hmotnost: 4,4 kg/m2</t>
  </si>
  <si>
    <t>6,2*0,4*4,4*0,001</t>
  </si>
  <si>
    <t>133</t>
  </si>
  <si>
    <t>764341415</t>
  </si>
  <si>
    <t>Lemování rovných zdí střech s krytinou skládanou z TiZn předzvětralého plechu rš 400 mm</t>
  </si>
  <si>
    <t>1301366202</t>
  </si>
  <si>
    <t>Lemování zdí z titanzinkového předzvětralého plechu boční nebo horní rovných, střech s krytinou skládanou mimo prejzovou rš 400 mm</t>
  </si>
  <si>
    <t>1,2*4"komín plynového kotle"</t>
  </si>
  <si>
    <t>764541405</t>
  </si>
  <si>
    <t>Žlab podokapní půlkruhový z TiZn předzvětralého plechu rš 330 mm</t>
  </si>
  <si>
    <t>1736585987</t>
  </si>
  <si>
    <t>Žlab podokapní z titanzinkového předzvětralého plechu včetně háků a čel půlkruhový rš 330 mm</t>
  </si>
  <si>
    <t>129</t>
  </si>
  <si>
    <t>764541445</t>
  </si>
  <si>
    <t>Kotlík oválný (trychtýřový) pro podokapní žlaby z TiZn předzvětralého plechu 330/80 mm</t>
  </si>
  <si>
    <t>439406110</t>
  </si>
  <si>
    <t>Žlab podokapní z titanzinkového předzvětralého plechu včetně háků a čel kotlík oválný (trychtýřový), rš žlabu/průměr svodu 330/80 mm</t>
  </si>
  <si>
    <t>764548422</t>
  </si>
  <si>
    <t>Svody kruhové včetně objímek, kolen, odskoků z TiZn předzvětralého plechu průměru 80 mm</t>
  </si>
  <si>
    <t>1495157990</t>
  </si>
  <si>
    <t>Svod z titanzinkového předzvětralého plechu včetně objímek, kolen a odskoků kruhový, průměru 80 mm</t>
  </si>
  <si>
    <t>2*7,5</t>
  </si>
  <si>
    <t>998764102</t>
  </si>
  <si>
    <t>Přesun hmot tonážní pro konstrukce klempířské v objektech v do 12 m</t>
  </si>
  <si>
    <t>877822672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</si>
  <si>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</si>
  <si>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</si>
  <si>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</si>
  <si>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765191001</t>
  </si>
  <si>
    <t>Montáž pojistné hydroizolační nebo parotěsné fólie kladené ve sklonu do 20° lepením na bednění nebo izolaci</t>
  </si>
  <si>
    <t>93750461</t>
  </si>
  <si>
    <t>Montáž pojistné hydroizolační nebo parotěsné fólie kladené ve sklonu do 20° lepením (vodotěsné podstřeší) na bednění nebo tepelnou izolaci</t>
  </si>
  <si>
    <t>135</t>
  </si>
  <si>
    <t>28329036</t>
  </si>
  <si>
    <t>fólie kontaktní difuzně propustná pro doplňkovou hydroizolační vrstvu, třívrstvá mikroporézní PP 150g/m2 s integrovanou samolepící páskou</t>
  </si>
  <si>
    <t>1364980629</t>
  </si>
  <si>
    <t>91*1,1 'Přepočtené koeficientem množství</t>
  </si>
  <si>
    <t>136</t>
  </si>
  <si>
    <t>998765102</t>
  </si>
  <si>
    <t>Přesun hmot tonážní pro krytiny skládané v objektech v do 12 m</t>
  </si>
  <si>
    <t>41695656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</si>
  <si>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</si>
  <si>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</si>
  <si>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</si>
  <si>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R76601</t>
  </si>
  <si>
    <t>P/1 - D+M Dveře hliníkové 900x1970mm - komplet dle popisu v tabulce</t>
  </si>
  <si>
    <t>81</t>
  </si>
  <si>
    <t>R76602</t>
  </si>
  <si>
    <t>O1 - D+M okno plastové 1500x1500mm - komplet dle popisu v tabulce</t>
  </si>
  <si>
    <t>R76603</t>
  </si>
  <si>
    <t>O2 - D+M okno plastové 1700x1500mm - komplet dle popisu v tabulce</t>
  </si>
  <si>
    <t>83</t>
  </si>
  <si>
    <t>R76604</t>
  </si>
  <si>
    <t>O3 - D+M okno plastové 1400x1500mm - komplet dle popisu v tabulce</t>
  </si>
  <si>
    <t>R76605</t>
  </si>
  <si>
    <t>O4 - D+M okno plastové 2250x1500mm - komplet dle popisu v tabulce</t>
  </si>
  <si>
    <t>85</t>
  </si>
  <si>
    <t>R76606</t>
  </si>
  <si>
    <t>O5 - D+M okno plastové 3000x1500mm - komplet dle popisu v tabulce</t>
  </si>
  <si>
    <t>192</t>
  </si>
  <si>
    <t>R76607</t>
  </si>
  <si>
    <t>O6 - D+M okno plastové 1000x2000mm - komplet dle popisu v tabulce</t>
  </si>
  <si>
    <t>1678206995</t>
  </si>
  <si>
    <t>193</t>
  </si>
  <si>
    <t>R76608</t>
  </si>
  <si>
    <t>O6 - D+M okno plastové 3000x1500mm - komplet dle popisu v tabulce</t>
  </si>
  <si>
    <t>-391979503</t>
  </si>
  <si>
    <t>O7 - D+M okno plastové 2200x600mm - komplet dle popisu v tabulce</t>
  </si>
  <si>
    <t>86</t>
  </si>
  <si>
    <t>R76609</t>
  </si>
  <si>
    <t>D+M vnitřní parapet</t>
  </si>
  <si>
    <t>-847323552</t>
  </si>
  <si>
    <t>1,5*4</t>
  </si>
  <si>
    <t>1,7*2</t>
  </si>
  <si>
    <t>1,4</t>
  </si>
  <si>
    <t>2,25</t>
  </si>
  <si>
    <t>2,2</t>
  </si>
  <si>
    <t>191</t>
  </si>
  <si>
    <t>998766102</t>
  </si>
  <si>
    <t>Přesun hmot tonážní pro konstrukce truhlářské v objektech v do 12 m</t>
  </si>
  <si>
    <t>-2071225057</t>
  </si>
  <si>
    <t>Přesun hmot pro konstrukce truhlářské stanovený z hmotnosti přesunovaného materiálu vodorovná dopravní vzdálenost do 50 m v objektech výšky přes 6 do 12 m</t>
  </si>
  <si>
    <t>776</t>
  </si>
  <si>
    <t>Podlahy povlakové</t>
  </si>
  <si>
    <t>141</t>
  </si>
  <si>
    <t>776141121</t>
  </si>
  <si>
    <t>Vyrovnání podkladu povlakových podlah stěrkou pevnosti 30 MPa tl 3 mm</t>
  </si>
  <si>
    <t>592008346</t>
  </si>
  <si>
    <t>140</t>
  </si>
  <si>
    <t>776201812</t>
  </si>
  <si>
    <t>Demontáž lepených povlakových podlah s podložkou ručně</t>
  </si>
  <si>
    <t>253194202</t>
  </si>
  <si>
    <t>Demontáž povlakových podlahovin lepených ručně s podložkou</t>
  </si>
  <si>
    <t>"1.08 původní"14,87</t>
  </si>
  <si>
    <t>"1,09 ůvodní"9,62</t>
  </si>
  <si>
    <t>"1.10 původní"5</t>
  </si>
  <si>
    <t>142</t>
  </si>
  <si>
    <t>776231111</t>
  </si>
  <si>
    <t>Lepení lamel a čtverců z vinylu standardním lepidlem</t>
  </si>
  <si>
    <t>-1760640142</t>
  </si>
  <si>
    <t>143</t>
  </si>
  <si>
    <t>28411050</t>
  </si>
  <si>
    <t>dílce vinylové</t>
  </si>
  <si>
    <t>2009333141</t>
  </si>
  <si>
    <t>29,49*1,1 'Přepočtené koeficientem množství</t>
  </si>
  <si>
    <t>144</t>
  </si>
  <si>
    <t>998776102</t>
  </si>
  <si>
    <t>Přesun hmot tonážní pro podlahy povlakové v objektech v do 12 m</t>
  </si>
  <si>
    <t>-1447253703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</si>
  <si>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</si>
  <si>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</si>
  <si>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</si>
  <si>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145</t>
  </si>
  <si>
    <t>781121011</t>
  </si>
  <si>
    <t>Nátěr penetrační na stěnu</t>
  </si>
  <si>
    <t>910574751</t>
  </si>
  <si>
    <t>Příprava podkladu před provedením obkladu nátěr penetrační na stěnu</t>
  </si>
  <si>
    <t>95</t>
  </si>
  <si>
    <t>781471810</t>
  </si>
  <si>
    <t>Demontáž obkladů z obkladaček keramických kladených do malty</t>
  </si>
  <si>
    <t>12,01*1+6*2</t>
  </si>
  <si>
    <t>146</t>
  </si>
  <si>
    <t>781774113</t>
  </si>
  <si>
    <t>Montáž obkladů vnějších z dlaždic keramických hladkých do 12 ks/m2 lepených flexibilním lepidlem</t>
  </si>
  <si>
    <t>1932580967</t>
  </si>
  <si>
    <t>Montáž obkladů vnějších stěn z dlaždic keramických lepených flexibilním lepidlem maloformátových hladkých přes 9 do 12 ks/m2</t>
  </si>
  <si>
    <t>147</t>
  </si>
  <si>
    <t>59761026</t>
  </si>
  <si>
    <t>obklad keramický hladký do 12ks/m2</t>
  </si>
  <si>
    <t>-405434644</t>
  </si>
  <si>
    <t>24*1,1 'Přepočtené koeficientem množství</t>
  </si>
  <si>
    <t>148</t>
  </si>
  <si>
    <t>998781101</t>
  </si>
  <si>
    <t>Přesun hmot tonážní pro obklady keramické v objektech v do 6 m</t>
  </si>
  <si>
    <t>1334917342</t>
  </si>
  <si>
    <t>Přesun hmot pro obklady keramické stanovený z hmotnosti přesunovaného materiálu vodorovná dopravní vzdálenost do 50 m v objektech výšky do 6 m</t>
  </si>
  <si>
    <t>784</t>
  </si>
  <si>
    <t>Dokončovací práce - malby a tapety</t>
  </si>
  <si>
    <t>99</t>
  </si>
  <si>
    <t>784181101</t>
  </si>
  <si>
    <t>Základní akrylátová jednonásobná penetrace podkladu v místnostech výšky do 3,80m</t>
  </si>
  <si>
    <t>690602048</t>
  </si>
  <si>
    <t>50,299</t>
  </si>
  <si>
    <t>100</t>
  </si>
  <si>
    <t>784211101</t>
  </si>
  <si>
    <t>Dvojnásobné bílé malby ze směsí za mokra výborně otěruvzdorných v místnostech výšky do 3,80 m</t>
  </si>
  <si>
    <t>1055706336</t>
  </si>
  <si>
    <t>HZS</t>
  </si>
  <si>
    <t>Hodinové zúčtovací sazby</t>
  </si>
  <si>
    <t>186</t>
  </si>
  <si>
    <t>HZS2222</t>
  </si>
  <si>
    <t>Hodinová zúčtovací sazba elektrikář odborný</t>
  </si>
  <si>
    <t>hod</t>
  </si>
  <si>
    <t>512</t>
  </si>
  <si>
    <t>1916197034</t>
  </si>
  <si>
    <t>Hodinové zúčtovací sazby profesí PSV provádění stavebních instalací elektrikář odborný</t>
  </si>
  <si>
    <t>2*3*8"demontáže a montážee lektoinstalcí pri KZS a úprav v garáži"</t>
  </si>
  <si>
    <t>197</t>
  </si>
  <si>
    <t>HZS3222</t>
  </si>
  <si>
    <t>Hodinová zúčtovací sazba montér slaboproudých zařízení odborný</t>
  </si>
  <si>
    <t>1329923899</t>
  </si>
  <si>
    <t>Hodinové zúčtovací sazby montáží technologických zařízení na stavebních objektech montér slaboproudých zařízení odborný</t>
  </si>
  <si>
    <t>2*4" demontáž a zpětná montáž konzoly s anténou připojení"</t>
  </si>
  <si>
    <t>185</t>
  </si>
  <si>
    <t>HZS4212</t>
  </si>
  <si>
    <t>Hodinová zúčtovací sazba revizní technik specialista</t>
  </si>
  <si>
    <t>-2129538417</t>
  </si>
  <si>
    <t>Hodinové zúčtovací sazby ostatních profesí revizní a kontrolní činnost revizní technik specialista</t>
  </si>
  <si>
    <t>6"revize plyn"</t>
  </si>
  <si>
    <t>12"revize elektro po opravách"</t>
  </si>
  <si>
    <t>VRN</t>
  </si>
  <si>
    <t>Vedlejší rozpočtové náklady</t>
  </si>
  <si>
    <t>VRN1</t>
  </si>
  <si>
    <t>Průzkumné, geodetické a projektové práce</t>
  </si>
  <si>
    <t>194</t>
  </si>
  <si>
    <t>013203000</t>
  </si>
  <si>
    <t>Dokumentace stavby bez rozlišení</t>
  </si>
  <si>
    <t>…</t>
  </si>
  <si>
    <t>1024</t>
  </si>
  <si>
    <t>1376673691</t>
  </si>
  <si>
    <t>Dokumentace stavby - výrobní dokumentace příhradových střešních vazníků</t>
  </si>
  <si>
    <t>1"výrobní dokumentace příhradových střešních vazníků včetně statického výpočtu dimenzí prvoků vazníku a celkového výpočtu a návrhu nosné konstrukce"</t>
  </si>
  <si>
    <t>187</t>
  </si>
  <si>
    <t>013254000</t>
  </si>
  <si>
    <t>Dokumentace skutečného provedení stavby</t>
  </si>
  <si>
    <t>-1126377027</t>
  </si>
  <si>
    <t>Dokumentace skutečného provedení stavby v písemné a digitální podbě ( formát .pdf, .dwg, .xls a .doc)</t>
  </si>
  <si>
    <t>VRN3</t>
  </si>
  <si>
    <t>Zařízení staveniště</t>
  </si>
  <si>
    <t>101</t>
  </si>
  <si>
    <t>030001000</t>
  </si>
  <si>
    <t>-1195577986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</si>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</sst>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15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8"/>
      <c r="AS2" s="378"/>
      <c r="AT2" s="378"/>
      <c r="AU2" s="378"/>
      <c r="AV2" s="378"/>
      <c r="AW2" s="378"/>
      <c r="AX2" s="378"/>
      <c r="AY2" s="378"/>
      <c r="AZ2" s="378"/>
      <c r="BA2" s="378"/>
      <c r="BB2" s="378"/>
      <c r="BC2" s="378"/>
      <c r="BD2" s="378"/>
      <c r="BE2" s="378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2" t="s">
        <v>14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4"/>
      <c r="AQ5" s="24"/>
      <c r="AR5" s="22"/>
      <c r="BE5" s="339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4" t="s">
        <v>17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4"/>
      <c r="AQ6" s="24"/>
      <c r="AR6" s="22"/>
      <c r="BE6" s="340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0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0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0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40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40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0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29</v>
      </c>
      <c r="AO13" s="24"/>
      <c r="AP13" s="24"/>
      <c r="AQ13" s="24"/>
      <c r="AR13" s="22"/>
      <c r="BE13" s="340"/>
      <c r="BS13" s="19" t="s">
        <v>6</v>
      </c>
    </row>
    <row r="14" spans="1:74" ht="12.75">
      <c r="B14" s="23"/>
      <c r="C14" s="24"/>
      <c r="D14" s="24"/>
      <c r="E14" s="345" t="s">
        <v>29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40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0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40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40"/>
      <c r="BS17" s="19" t="s">
        <v>31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0"/>
      <c r="BS18" s="19" t="s">
        <v>6</v>
      </c>
    </row>
    <row r="19" spans="1:71" s="1" customFormat="1" ht="12" customHeight="1">
      <c r="B19" s="23"/>
      <c r="C19" s="24"/>
      <c r="D19" s="31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0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40"/>
      <c r="BS20" s="19" t="s">
        <v>31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0"/>
    </row>
    <row r="22" spans="1:71" s="1" customFormat="1" ht="12" customHeight="1">
      <c r="B22" s="23"/>
      <c r="C22" s="24"/>
      <c r="D22" s="31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0"/>
    </row>
    <row r="23" spans="1:71" s="1" customFormat="1" ht="47.25" customHeight="1">
      <c r="B23" s="23"/>
      <c r="C23" s="24"/>
      <c r="D23" s="24"/>
      <c r="E23" s="347" t="s">
        <v>34</v>
      </c>
      <c r="F23" s="347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7"/>
      <c r="R23" s="347"/>
      <c r="S23" s="347"/>
      <c r="T23" s="347"/>
      <c r="U23" s="347"/>
      <c r="V23" s="347"/>
      <c r="W23" s="347"/>
      <c r="X23" s="347"/>
      <c r="Y23" s="347"/>
      <c r="Z23" s="347"/>
      <c r="AA23" s="347"/>
      <c r="AB23" s="347"/>
      <c r="AC23" s="347"/>
      <c r="AD23" s="347"/>
      <c r="AE23" s="347"/>
      <c r="AF23" s="347"/>
      <c r="AG23" s="347"/>
      <c r="AH23" s="347"/>
      <c r="AI23" s="347"/>
      <c r="AJ23" s="347"/>
      <c r="AK23" s="347"/>
      <c r="AL23" s="347"/>
      <c r="AM23" s="347"/>
      <c r="AN23" s="347"/>
      <c r="AO23" s="24"/>
      <c r="AP23" s="24"/>
      <c r="AQ23" s="24"/>
      <c r="AR23" s="22"/>
      <c r="BE23" s="340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0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0"/>
    </row>
    <row r="26" spans="1:71" s="2" customFormat="1" ht="25.9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8">
        <f>ROUND(AG54,2)</f>
        <v>0</v>
      </c>
      <c r="AL26" s="349"/>
      <c r="AM26" s="349"/>
      <c r="AN26" s="349"/>
      <c r="AO26" s="349"/>
      <c r="AP26" s="38"/>
      <c r="AQ26" s="38"/>
      <c r="AR26" s="41"/>
      <c r="BE26" s="340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0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0" t="s">
        <v>36</v>
      </c>
      <c r="M28" s="350"/>
      <c r="N28" s="350"/>
      <c r="O28" s="350"/>
      <c r="P28" s="350"/>
      <c r="Q28" s="38"/>
      <c r="R28" s="38"/>
      <c r="S28" s="38"/>
      <c r="T28" s="38"/>
      <c r="U28" s="38"/>
      <c r="V28" s="38"/>
      <c r="W28" s="350" t="s">
        <v>37</v>
      </c>
      <c r="X28" s="350"/>
      <c r="Y28" s="350"/>
      <c r="Z28" s="350"/>
      <c r="AA28" s="350"/>
      <c r="AB28" s="350"/>
      <c r="AC28" s="350"/>
      <c r="AD28" s="350"/>
      <c r="AE28" s="350"/>
      <c r="AF28" s="38"/>
      <c r="AG28" s="38"/>
      <c r="AH28" s="38"/>
      <c r="AI28" s="38"/>
      <c r="AJ28" s="38"/>
      <c r="AK28" s="350" t="s">
        <v>38</v>
      </c>
      <c r="AL28" s="350"/>
      <c r="AM28" s="350"/>
      <c r="AN28" s="350"/>
      <c r="AO28" s="350"/>
      <c r="AP28" s="38"/>
      <c r="AQ28" s="38"/>
      <c r="AR28" s="41"/>
      <c r="BE28" s="340"/>
    </row>
    <row r="29" spans="1:71" s="3" customFormat="1" ht="14.45" customHeight="1">
      <c r="B29" s="42"/>
      <c r="C29" s="43"/>
      <c r="D29" s="31" t="s">
        <v>39</v>
      </c>
      <c r="E29" s="43"/>
      <c r="F29" s="31" t="s">
        <v>40</v>
      </c>
      <c r="G29" s="43"/>
      <c r="H29" s="43"/>
      <c r="I29" s="43"/>
      <c r="J29" s="43"/>
      <c r="K29" s="43"/>
      <c r="L29" s="353">
        <v>0.21</v>
      </c>
      <c r="M29" s="352"/>
      <c r="N29" s="352"/>
      <c r="O29" s="352"/>
      <c r="P29" s="352"/>
      <c r="Q29" s="43"/>
      <c r="R29" s="43"/>
      <c r="S29" s="43"/>
      <c r="T29" s="43"/>
      <c r="U29" s="43"/>
      <c r="V29" s="43"/>
      <c r="W29" s="351">
        <f>ROUND(AZ54, 2)</f>
        <v>0</v>
      </c>
      <c r="X29" s="352"/>
      <c r="Y29" s="352"/>
      <c r="Z29" s="352"/>
      <c r="AA29" s="352"/>
      <c r="AB29" s="352"/>
      <c r="AC29" s="352"/>
      <c r="AD29" s="352"/>
      <c r="AE29" s="352"/>
      <c r="AF29" s="43"/>
      <c r="AG29" s="43"/>
      <c r="AH29" s="43"/>
      <c r="AI29" s="43"/>
      <c r="AJ29" s="43"/>
      <c r="AK29" s="351">
        <f>ROUND(AV54, 2)</f>
        <v>0</v>
      </c>
      <c r="AL29" s="352"/>
      <c r="AM29" s="352"/>
      <c r="AN29" s="352"/>
      <c r="AO29" s="352"/>
      <c r="AP29" s="43"/>
      <c r="AQ29" s="43"/>
      <c r="AR29" s="44"/>
      <c r="BE29" s="341"/>
    </row>
    <row r="30" spans="1:71" s="3" customFormat="1" ht="14.45" customHeight="1">
      <c r="B30" s="42"/>
      <c r="C30" s="43"/>
      <c r="D30" s="43"/>
      <c r="E30" s="43"/>
      <c r="F30" s="31" t="s">
        <v>41</v>
      </c>
      <c r="G30" s="43"/>
      <c r="H30" s="43"/>
      <c r="I30" s="43"/>
      <c r="J30" s="43"/>
      <c r="K30" s="43"/>
      <c r="L30" s="353">
        <v>0.15</v>
      </c>
      <c r="M30" s="352"/>
      <c r="N30" s="352"/>
      <c r="O30" s="352"/>
      <c r="P30" s="352"/>
      <c r="Q30" s="43"/>
      <c r="R30" s="43"/>
      <c r="S30" s="43"/>
      <c r="T30" s="43"/>
      <c r="U30" s="43"/>
      <c r="V30" s="43"/>
      <c r="W30" s="351">
        <f>ROUND(BA54, 2)</f>
        <v>0</v>
      </c>
      <c r="X30" s="352"/>
      <c r="Y30" s="352"/>
      <c r="Z30" s="352"/>
      <c r="AA30" s="352"/>
      <c r="AB30" s="352"/>
      <c r="AC30" s="352"/>
      <c r="AD30" s="352"/>
      <c r="AE30" s="352"/>
      <c r="AF30" s="43"/>
      <c r="AG30" s="43"/>
      <c r="AH30" s="43"/>
      <c r="AI30" s="43"/>
      <c r="AJ30" s="43"/>
      <c r="AK30" s="351">
        <f>ROUND(AW54, 2)</f>
        <v>0</v>
      </c>
      <c r="AL30" s="352"/>
      <c r="AM30" s="352"/>
      <c r="AN30" s="352"/>
      <c r="AO30" s="352"/>
      <c r="AP30" s="43"/>
      <c r="AQ30" s="43"/>
      <c r="AR30" s="44"/>
      <c r="BE30" s="341"/>
    </row>
    <row r="31" spans="1:71" s="3" customFormat="1" ht="14.45" hidden="1" customHeight="1">
      <c r="B31" s="42"/>
      <c r="C31" s="43"/>
      <c r="D31" s="43"/>
      <c r="E31" s="43"/>
      <c r="F31" s="31" t="s">
        <v>42</v>
      </c>
      <c r="G31" s="43"/>
      <c r="H31" s="43"/>
      <c r="I31" s="43"/>
      <c r="J31" s="43"/>
      <c r="K31" s="43"/>
      <c r="L31" s="353">
        <v>0.21</v>
      </c>
      <c r="M31" s="352"/>
      <c r="N31" s="352"/>
      <c r="O31" s="352"/>
      <c r="P31" s="352"/>
      <c r="Q31" s="43"/>
      <c r="R31" s="43"/>
      <c r="S31" s="43"/>
      <c r="T31" s="43"/>
      <c r="U31" s="43"/>
      <c r="V31" s="43"/>
      <c r="W31" s="351">
        <f>ROUND(BB54, 2)</f>
        <v>0</v>
      </c>
      <c r="X31" s="352"/>
      <c r="Y31" s="352"/>
      <c r="Z31" s="352"/>
      <c r="AA31" s="352"/>
      <c r="AB31" s="352"/>
      <c r="AC31" s="352"/>
      <c r="AD31" s="352"/>
      <c r="AE31" s="352"/>
      <c r="AF31" s="43"/>
      <c r="AG31" s="43"/>
      <c r="AH31" s="43"/>
      <c r="AI31" s="43"/>
      <c r="AJ31" s="43"/>
      <c r="AK31" s="351">
        <v>0</v>
      </c>
      <c r="AL31" s="352"/>
      <c r="AM31" s="352"/>
      <c r="AN31" s="352"/>
      <c r="AO31" s="352"/>
      <c r="AP31" s="43"/>
      <c r="AQ31" s="43"/>
      <c r="AR31" s="44"/>
      <c r="BE31" s="341"/>
    </row>
    <row r="32" spans="1:71" s="3" customFormat="1" ht="14.45" hidden="1" customHeight="1">
      <c r="B32" s="42"/>
      <c r="C32" s="43"/>
      <c r="D32" s="43"/>
      <c r="E32" s="43"/>
      <c r="F32" s="31" t="s">
        <v>43</v>
      </c>
      <c r="G32" s="43"/>
      <c r="H32" s="43"/>
      <c r="I32" s="43"/>
      <c r="J32" s="43"/>
      <c r="K32" s="43"/>
      <c r="L32" s="353">
        <v>0.15</v>
      </c>
      <c r="M32" s="352"/>
      <c r="N32" s="352"/>
      <c r="O32" s="352"/>
      <c r="P32" s="352"/>
      <c r="Q32" s="43"/>
      <c r="R32" s="43"/>
      <c r="S32" s="43"/>
      <c r="T32" s="43"/>
      <c r="U32" s="43"/>
      <c r="V32" s="43"/>
      <c r="W32" s="351">
        <f>ROUND(BC54, 2)</f>
        <v>0</v>
      </c>
      <c r="X32" s="352"/>
      <c r="Y32" s="352"/>
      <c r="Z32" s="352"/>
      <c r="AA32" s="352"/>
      <c r="AB32" s="352"/>
      <c r="AC32" s="352"/>
      <c r="AD32" s="352"/>
      <c r="AE32" s="352"/>
      <c r="AF32" s="43"/>
      <c r="AG32" s="43"/>
      <c r="AH32" s="43"/>
      <c r="AI32" s="43"/>
      <c r="AJ32" s="43"/>
      <c r="AK32" s="351">
        <v>0</v>
      </c>
      <c r="AL32" s="352"/>
      <c r="AM32" s="352"/>
      <c r="AN32" s="352"/>
      <c r="AO32" s="352"/>
      <c r="AP32" s="43"/>
      <c r="AQ32" s="43"/>
      <c r="AR32" s="44"/>
      <c r="BE32" s="341"/>
    </row>
    <row r="33" spans="1:57" s="3" customFormat="1" ht="14.45" hidden="1" customHeight="1">
      <c r="B33" s="42"/>
      <c r="C33" s="43"/>
      <c r="D33" s="43"/>
      <c r="E33" s="43"/>
      <c r="F33" s="31" t="s">
        <v>44</v>
      </c>
      <c r="G33" s="43"/>
      <c r="H33" s="43"/>
      <c r="I33" s="43"/>
      <c r="J33" s="43"/>
      <c r="K33" s="43"/>
      <c r="L33" s="353">
        <v>0</v>
      </c>
      <c r="M33" s="352"/>
      <c r="N33" s="352"/>
      <c r="O33" s="352"/>
      <c r="P33" s="352"/>
      <c r="Q33" s="43"/>
      <c r="R33" s="43"/>
      <c r="S33" s="43"/>
      <c r="T33" s="43"/>
      <c r="U33" s="43"/>
      <c r="V33" s="43"/>
      <c r="W33" s="351">
        <f>ROUND(BD54, 2)</f>
        <v>0</v>
      </c>
      <c r="X33" s="352"/>
      <c r="Y33" s="352"/>
      <c r="Z33" s="352"/>
      <c r="AA33" s="352"/>
      <c r="AB33" s="352"/>
      <c r="AC33" s="352"/>
      <c r="AD33" s="352"/>
      <c r="AE33" s="352"/>
      <c r="AF33" s="43"/>
      <c r="AG33" s="43"/>
      <c r="AH33" s="43"/>
      <c r="AI33" s="43"/>
      <c r="AJ33" s="43"/>
      <c r="AK33" s="351">
        <v>0</v>
      </c>
      <c r="AL33" s="352"/>
      <c r="AM33" s="352"/>
      <c r="AN33" s="352"/>
      <c r="AO33" s="352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354" t="s">
        <v>47</v>
      </c>
      <c r="Y35" s="355"/>
      <c r="Z35" s="355"/>
      <c r="AA35" s="355"/>
      <c r="AB35" s="355"/>
      <c r="AC35" s="47"/>
      <c r="AD35" s="47"/>
      <c r="AE35" s="47"/>
      <c r="AF35" s="47"/>
      <c r="AG35" s="47"/>
      <c r="AH35" s="47"/>
      <c r="AI35" s="47"/>
      <c r="AJ35" s="47"/>
      <c r="AK35" s="356">
        <f>SUM(AK26:AK33)</f>
        <v>0</v>
      </c>
      <c r="AL35" s="355"/>
      <c r="AM35" s="355"/>
      <c r="AN35" s="355"/>
      <c r="AO35" s="357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PA639190110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8" t="str">
        <f>K6</f>
        <v>Stavební úpravy budovy SSZT v Jihlavě -zadání s VV</v>
      </c>
      <c r="M45" s="359"/>
      <c r="N45" s="359"/>
      <c r="O45" s="359"/>
      <c r="P45" s="359"/>
      <c r="Q45" s="359"/>
      <c r="R45" s="359"/>
      <c r="S45" s="359"/>
      <c r="T45" s="359"/>
      <c r="U45" s="359"/>
      <c r="V45" s="359"/>
      <c r="W45" s="359"/>
      <c r="X45" s="359"/>
      <c r="Y45" s="359"/>
      <c r="Z45" s="359"/>
      <c r="AA45" s="359"/>
      <c r="AB45" s="359"/>
      <c r="AC45" s="359"/>
      <c r="AD45" s="359"/>
      <c r="AE45" s="359"/>
      <c r="AF45" s="359"/>
      <c r="AG45" s="359"/>
      <c r="AH45" s="359"/>
      <c r="AI45" s="359"/>
      <c r="AJ45" s="359"/>
      <c r="AK45" s="359"/>
      <c r="AL45" s="359"/>
      <c r="AM45" s="359"/>
      <c r="AN45" s="359"/>
      <c r="AO45" s="359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0" t="str">
        <f>IF(AN8= "","",AN8)</f>
        <v>3. 4. 2020</v>
      </c>
      <c r="AN47" s="360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61" t="str">
        <f>IF(E17="","",E17)</f>
        <v xml:space="preserve"> </v>
      </c>
      <c r="AN49" s="362"/>
      <c r="AO49" s="362"/>
      <c r="AP49" s="362"/>
      <c r="AQ49" s="38"/>
      <c r="AR49" s="41"/>
      <c r="AS49" s="363" t="s">
        <v>49</v>
      </c>
      <c r="AT49" s="364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361" t="str">
        <f>IF(E20="","",E20)</f>
        <v xml:space="preserve"> </v>
      </c>
      <c r="AN50" s="362"/>
      <c r="AO50" s="362"/>
      <c r="AP50" s="362"/>
      <c r="AQ50" s="38"/>
      <c r="AR50" s="41"/>
      <c r="AS50" s="365"/>
      <c r="AT50" s="366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7"/>
      <c r="AT51" s="368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9" t="s">
        <v>50</v>
      </c>
      <c r="D52" s="370"/>
      <c r="E52" s="370"/>
      <c r="F52" s="370"/>
      <c r="G52" s="370"/>
      <c r="H52" s="68"/>
      <c r="I52" s="371" t="s">
        <v>51</v>
      </c>
      <c r="J52" s="370"/>
      <c r="K52" s="370"/>
      <c r="L52" s="370"/>
      <c r="M52" s="370"/>
      <c r="N52" s="370"/>
      <c r="O52" s="370"/>
      <c r="P52" s="370"/>
      <c r="Q52" s="370"/>
      <c r="R52" s="370"/>
      <c r="S52" s="370"/>
      <c r="T52" s="370"/>
      <c r="U52" s="370"/>
      <c r="V52" s="370"/>
      <c r="W52" s="370"/>
      <c r="X52" s="370"/>
      <c r="Y52" s="370"/>
      <c r="Z52" s="370"/>
      <c r="AA52" s="370"/>
      <c r="AB52" s="370"/>
      <c r="AC52" s="370"/>
      <c r="AD52" s="370"/>
      <c r="AE52" s="370"/>
      <c r="AF52" s="370"/>
      <c r="AG52" s="372" t="s">
        <v>52</v>
      </c>
      <c r="AH52" s="370"/>
      <c r="AI52" s="370"/>
      <c r="AJ52" s="370"/>
      <c r="AK52" s="370"/>
      <c r="AL52" s="370"/>
      <c r="AM52" s="370"/>
      <c r="AN52" s="371" t="s">
        <v>53</v>
      </c>
      <c r="AO52" s="370"/>
      <c r="AP52" s="370"/>
      <c r="AQ52" s="69" t="s">
        <v>54</v>
      </c>
      <c r="AR52" s="41"/>
      <c r="AS52" s="70" t="s">
        <v>55</v>
      </c>
      <c r="AT52" s="71" t="s">
        <v>56</v>
      </c>
      <c r="AU52" s="71" t="s">
        <v>57</v>
      </c>
      <c r="AV52" s="71" t="s">
        <v>58</v>
      </c>
      <c r="AW52" s="71" t="s">
        <v>59</v>
      </c>
      <c r="AX52" s="71" t="s">
        <v>60</v>
      </c>
      <c r="AY52" s="71" t="s">
        <v>61</v>
      </c>
      <c r="AZ52" s="71" t="s">
        <v>62</v>
      </c>
      <c r="BA52" s="71" t="s">
        <v>63</v>
      </c>
      <c r="BB52" s="71" t="s">
        <v>64</v>
      </c>
      <c r="BC52" s="71" t="s">
        <v>65</v>
      </c>
      <c r="BD52" s="72" t="s">
        <v>66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67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6">
        <f>ROUND(AG55,2)</f>
        <v>0</v>
      </c>
      <c r="AH54" s="376"/>
      <c r="AI54" s="376"/>
      <c r="AJ54" s="376"/>
      <c r="AK54" s="376"/>
      <c r="AL54" s="376"/>
      <c r="AM54" s="376"/>
      <c r="AN54" s="377">
        <f>SUM(AG54,AT54)</f>
        <v>0</v>
      </c>
      <c r="AO54" s="377"/>
      <c r="AP54" s="377"/>
      <c r="AQ54" s="80" t="s">
        <v>19</v>
      </c>
      <c r="AR54" s="81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68</v>
      </c>
      <c r="BT54" s="86" t="s">
        <v>69</v>
      </c>
      <c r="BU54" s="87" t="s">
        <v>70</v>
      </c>
      <c r="BV54" s="86" t="s">
        <v>71</v>
      </c>
      <c r="BW54" s="86" t="s">
        <v>5</v>
      </c>
      <c r="BX54" s="86" t="s">
        <v>72</v>
      </c>
      <c r="CL54" s="86" t="s">
        <v>19</v>
      </c>
    </row>
    <row r="55" spans="1:91" s="7" customFormat="1" ht="16.5" customHeight="1">
      <c r="A55" s="88" t="s">
        <v>73</v>
      </c>
      <c r="B55" s="89"/>
      <c r="C55" s="90"/>
      <c r="D55" s="375" t="s">
        <v>74</v>
      </c>
      <c r="E55" s="375"/>
      <c r="F55" s="375"/>
      <c r="G55" s="375"/>
      <c r="H55" s="375"/>
      <c r="I55" s="91"/>
      <c r="J55" s="375" t="s">
        <v>75</v>
      </c>
      <c r="K55" s="375"/>
      <c r="L55" s="375"/>
      <c r="M55" s="375"/>
      <c r="N55" s="375"/>
      <c r="O55" s="375"/>
      <c r="P55" s="375"/>
      <c r="Q55" s="375"/>
      <c r="R55" s="375"/>
      <c r="S55" s="375"/>
      <c r="T55" s="375"/>
      <c r="U55" s="375"/>
      <c r="V55" s="375"/>
      <c r="W55" s="375"/>
      <c r="X55" s="375"/>
      <c r="Y55" s="375"/>
      <c r="Z55" s="375"/>
      <c r="AA55" s="375"/>
      <c r="AB55" s="375"/>
      <c r="AC55" s="375"/>
      <c r="AD55" s="375"/>
      <c r="AE55" s="375"/>
      <c r="AF55" s="375"/>
      <c r="AG55" s="373">
        <f>'01 - Stavební část'!J30</f>
        <v>0</v>
      </c>
      <c r="AH55" s="374"/>
      <c r="AI55" s="374"/>
      <c r="AJ55" s="374"/>
      <c r="AK55" s="374"/>
      <c r="AL55" s="374"/>
      <c r="AM55" s="374"/>
      <c r="AN55" s="373">
        <f>SUM(AG55,AT55)</f>
        <v>0</v>
      </c>
      <c r="AO55" s="374"/>
      <c r="AP55" s="374"/>
      <c r="AQ55" s="92" t="s">
        <v>76</v>
      </c>
      <c r="AR55" s="93"/>
      <c r="AS55" s="94">
        <v>0</v>
      </c>
      <c r="AT55" s="95">
        <f>ROUND(SUM(AV55:AW55),2)</f>
        <v>0</v>
      </c>
      <c r="AU55" s="96">
        <f>'01 - Stavební část'!P111</f>
        <v>0</v>
      </c>
      <c r="AV55" s="95">
        <f>'01 - Stavební část'!J33</f>
        <v>0</v>
      </c>
      <c r="AW55" s="95">
        <f>'01 - Stavební část'!J34</f>
        <v>0</v>
      </c>
      <c r="AX55" s="95">
        <f>'01 - Stavební část'!J35</f>
        <v>0</v>
      </c>
      <c r="AY55" s="95">
        <f>'01 - Stavební část'!J36</f>
        <v>0</v>
      </c>
      <c r="AZ55" s="95">
        <f>'01 - Stavební část'!F33</f>
        <v>0</v>
      </c>
      <c r="BA55" s="95">
        <f>'01 - Stavební část'!F34</f>
        <v>0</v>
      </c>
      <c r="BB55" s="95">
        <f>'01 - Stavební část'!F35</f>
        <v>0</v>
      </c>
      <c r="BC55" s="95">
        <f>'01 - Stavební část'!F36</f>
        <v>0</v>
      </c>
      <c r="BD55" s="97">
        <f>'01 - Stavební část'!F37</f>
        <v>0</v>
      </c>
      <c r="BT55" s="98" t="s">
        <v>77</v>
      </c>
      <c r="BV55" s="98" t="s">
        <v>71</v>
      </c>
      <c r="BW55" s="98" t="s">
        <v>78</v>
      </c>
      <c r="BX55" s="98" t="s">
        <v>5</v>
      </c>
      <c r="CL55" s="98" t="s">
        <v>19</v>
      </c>
      <c r="CM55" s="98" t="s">
        <v>79</v>
      </c>
    </row>
    <row r="56" spans="1:91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1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pans="1:91" s="2" customFormat="1" ht="6.95" customHeight="1">
      <c r="A57" s="36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algorithmName="SHA-512" hashValue="fjshfCk0J8zXE4xCrBxtxK6BCi/N0tlsyJxoXpxAwvPrD1/zNoFx7kr81+0mpgL190Q9wKPNFldAoHDO/mmtCA==" saltValue="l0YIU0dUD6tRwkSQsE7dibmSHt30ir9OQUVKD8Yhht5FMgq/j4ebvKnTgEy+Tz7zmgQWtZRYzDEpS2oTacaOV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Stavební část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14"/>
  <sheetViews>
    <sheetView showGridLines="0" tabSelected="1" topLeftCell="A118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19" t="s">
        <v>78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22"/>
      <c r="AT3" s="19" t="s">
        <v>79</v>
      </c>
    </row>
    <row r="4" spans="1:46" s="1" customFormat="1" ht="24.95" customHeight="1">
      <c r="B4" s="22"/>
      <c r="D4" s="103" t="s">
        <v>80</v>
      </c>
      <c r="I4" s="99"/>
      <c r="L4" s="22"/>
      <c r="M4" s="104" t="s">
        <v>10</v>
      </c>
      <c r="AT4" s="19" t="s">
        <v>4</v>
      </c>
    </row>
    <row r="5" spans="1:46" s="1" customFormat="1" ht="6.95" customHeight="1">
      <c r="B5" s="22"/>
      <c r="I5" s="99"/>
      <c r="L5" s="22"/>
    </row>
    <row r="6" spans="1:46" s="1" customFormat="1" ht="12" customHeight="1">
      <c r="B6" s="22"/>
      <c r="D6" s="105" t="s">
        <v>16</v>
      </c>
      <c r="I6" s="99"/>
      <c r="L6" s="22"/>
    </row>
    <row r="7" spans="1:46" s="1" customFormat="1" ht="16.5" customHeight="1">
      <c r="B7" s="22"/>
      <c r="E7" s="379" t="str">
        <f>'Rekapitulace stavby'!K6</f>
        <v>Stavební úpravy budovy SSZT v Jihlavě -zadání s VV</v>
      </c>
      <c r="F7" s="380"/>
      <c r="G7" s="380"/>
      <c r="H7" s="380"/>
      <c r="I7" s="99"/>
      <c r="L7" s="22"/>
    </row>
    <row r="8" spans="1:46" s="2" customFormat="1" ht="12" customHeight="1">
      <c r="A8" s="36"/>
      <c r="B8" s="41"/>
      <c r="C8" s="36"/>
      <c r="D8" s="105" t="s">
        <v>81</v>
      </c>
      <c r="E8" s="36"/>
      <c r="F8" s="36"/>
      <c r="G8" s="36"/>
      <c r="H8" s="36"/>
      <c r="I8" s="10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1" t="s">
        <v>82</v>
      </c>
      <c r="F9" s="382"/>
      <c r="G9" s="382"/>
      <c r="H9" s="382"/>
      <c r="I9" s="10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0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5" t="s">
        <v>18</v>
      </c>
      <c r="E11" s="36"/>
      <c r="F11" s="108" t="s">
        <v>19</v>
      </c>
      <c r="G11" s="36"/>
      <c r="H11" s="36"/>
      <c r="I11" s="109" t="s">
        <v>20</v>
      </c>
      <c r="J11" s="108" t="s">
        <v>19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5" t="s">
        <v>21</v>
      </c>
      <c r="E12" s="36"/>
      <c r="F12" s="108" t="s">
        <v>22</v>
      </c>
      <c r="G12" s="36"/>
      <c r="H12" s="36"/>
      <c r="I12" s="109" t="s">
        <v>23</v>
      </c>
      <c r="J12" s="110" t="str">
        <f>'Rekapitulace stavby'!AN8</f>
        <v>3. 4. 2020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0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5" t="s">
        <v>25</v>
      </c>
      <c r="E14" s="36"/>
      <c r="F14" s="36"/>
      <c r="G14" s="36"/>
      <c r="H14" s="36"/>
      <c r="I14" s="109" t="s">
        <v>26</v>
      </c>
      <c r="J14" s="108" t="str">
        <f>IF('Rekapitulace stavby'!AN10="","",'Rekapitulace stavby'!AN10)</f>
        <v/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8" t="str">
        <f>IF('Rekapitulace stavby'!E11="","",'Rekapitulace stavby'!E11)</f>
        <v xml:space="preserve"> </v>
      </c>
      <c r="F15" s="36"/>
      <c r="G15" s="36"/>
      <c r="H15" s="36"/>
      <c r="I15" s="109" t="s">
        <v>27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0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5" t="s">
        <v>28</v>
      </c>
      <c r="E17" s="36"/>
      <c r="F17" s="36"/>
      <c r="G17" s="36"/>
      <c r="H17" s="36"/>
      <c r="I17" s="109" t="s">
        <v>26</v>
      </c>
      <c r="J17" s="32" t="str">
        <f>'Rekapitulace stavby'!AN13</f>
        <v>Vyplň údaj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3" t="str">
        <f>'Rekapitulace stavby'!E14</f>
        <v>Vyplň údaj</v>
      </c>
      <c r="F18" s="384"/>
      <c r="G18" s="384"/>
      <c r="H18" s="384"/>
      <c r="I18" s="109" t="s">
        <v>27</v>
      </c>
      <c r="J18" s="32" t="str">
        <f>'Rekapitulace stavby'!AN14</f>
        <v>Vyplň údaj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0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5" t="s">
        <v>30</v>
      </c>
      <c r="E20" s="36"/>
      <c r="F20" s="36"/>
      <c r="G20" s="36"/>
      <c r="H20" s="36"/>
      <c r="I20" s="109" t="s">
        <v>26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8" t="str">
        <f>IF('Rekapitulace stavby'!E17="","",'Rekapitulace stavby'!E17)</f>
        <v xml:space="preserve"> </v>
      </c>
      <c r="F21" s="36"/>
      <c r="G21" s="36"/>
      <c r="H21" s="36"/>
      <c r="I21" s="109" t="s">
        <v>27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0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5" t="s">
        <v>32</v>
      </c>
      <c r="E23" s="36"/>
      <c r="F23" s="36"/>
      <c r="G23" s="36"/>
      <c r="H23" s="36"/>
      <c r="I23" s="109" t="s">
        <v>26</v>
      </c>
      <c r="J23" s="108" t="str">
        <f>IF('Rekapitulace stavby'!AN19="","",'Rekapitulace stavby'!AN19)</f>
        <v/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8" t="str">
        <f>IF('Rekapitulace stavby'!E20="","",'Rekapitulace stavby'!E20)</f>
        <v xml:space="preserve"> </v>
      </c>
      <c r="F24" s="36"/>
      <c r="G24" s="36"/>
      <c r="H24" s="36"/>
      <c r="I24" s="109" t="s">
        <v>27</v>
      </c>
      <c r="J24" s="108" t="str">
        <f>IF('Rekapitulace stavby'!AN20="","",'Rekapitulace stavby'!AN20)</f>
        <v/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0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5" t="s">
        <v>33</v>
      </c>
      <c r="E26" s="36"/>
      <c r="F26" s="36"/>
      <c r="G26" s="36"/>
      <c r="H26" s="36"/>
      <c r="I26" s="10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5" t="s">
        <v>19</v>
      </c>
      <c r="F27" s="385"/>
      <c r="G27" s="385"/>
      <c r="H27" s="385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0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6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7" t="s">
        <v>35</v>
      </c>
      <c r="E30" s="36"/>
      <c r="F30" s="36"/>
      <c r="G30" s="36"/>
      <c r="H30" s="36"/>
      <c r="I30" s="106"/>
      <c r="J30" s="118">
        <f>ROUND(J111, 2)</f>
        <v>0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6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9" t="s">
        <v>37</v>
      </c>
      <c r="G32" s="36"/>
      <c r="H32" s="36"/>
      <c r="I32" s="120" t="s">
        <v>36</v>
      </c>
      <c r="J32" s="119" t="s">
        <v>38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1" t="s">
        <v>39</v>
      </c>
      <c r="E33" s="105" t="s">
        <v>40</v>
      </c>
      <c r="F33" s="122">
        <f>ROUND((SUM(BE111:BE713)),  2)</f>
        <v>0</v>
      </c>
      <c r="G33" s="36"/>
      <c r="H33" s="36"/>
      <c r="I33" s="123">
        <v>0.21</v>
      </c>
      <c r="J33" s="122">
        <f>ROUND(((SUM(BE111:BE713))*I33),  2)</f>
        <v>0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5" t="s">
        <v>41</v>
      </c>
      <c r="F34" s="122">
        <f>ROUND((SUM(BF111:BF713)),  2)</f>
        <v>0</v>
      </c>
      <c r="G34" s="36"/>
      <c r="H34" s="36"/>
      <c r="I34" s="123">
        <v>0.15</v>
      </c>
      <c r="J34" s="122">
        <f>ROUND(((SUM(BF111:BF713))*I34),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5" t="s">
        <v>42</v>
      </c>
      <c r="F35" s="122">
        <f>ROUND((SUM(BG111:BG713)),  2)</f>
        <v>0</v>
      </c>
      <c r="G35" s="36"/>
      <c r="H35" s="36"/>
      <c r="I35" s="123">
        <v>0.21</v>
      </c>
      <c r="J35" s="122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5" t="s">
        <v>43</v>
      </c>
      <c r="F36" s="122">
        <f>ROUND((SUM(BH111:BH713)),  2)</f>
        <v>0</v>
      </c>
      <c r="G36" s="36"/>
      <c r="H36" s="36"/>
      <c r="I36" s="123">
        <v>0.15</v>
      </c>
      <c r="J36" s="122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5" t="s">
        <v>44</v>
      </c>
      <c r="F37" s="122">
        <f>ROUND((SUM(BI111:BI713)),  2)</f>
        <v>0</v>
      </c>
      <c r="G37" s="36"/>
      <c r="H37" s="36"/>
      <c r="I37" s="123">
        <v>0</v>
      </c>
      <c r="J37" s="122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0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9"/>
      <c r="J39" s="130">
        <f>SUM(J30:J37)</f>
        <v>0</v>
      </c>
      <c r="K39" s="131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83</v>
      </c>
      <c r="D45" s="38"/>
      <c r="E45" s="38"/>
      <c r="F45" s="38"/>
      <c r="G45" s="38"/>
      <c r="H45" s="38"/>
      <c r="I45" s="106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06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06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6" t="str">
        <f>E7</f>
        <v>Stavební úpravy budovy SSZT v Jihlavě -zadání s VV</v>
      </c>
      <c r="F48" s="387"/>
      <c r="G48" s="387"/>
      <c r="H48" s="387"/>
      <c r="I48" s="106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81</v>
      </c>
      <c r="D49" s="38"/>
      <c r="E49" s="38"/>
      <c r="F49" s="38"/>
      <c r="G49" s="38"/>
      <c r="H49" s="38"/>
      <c r="I49" s="106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8" t="str">
        <f>E9</f>
        <v>01 - Stavební část</v>
      </c>
      <c r="F50" s="388"/>
      <c r="G50" s="388"/>
      <c r="H50" s="388"/>
      <c r="I50" s="106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06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09" t="s">
        <v>23</v>
      </c>
      <c r="J52" s="61" t="str">
        <f>IF(J12="","",J12)</f>
        <v>3. 4. 2020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06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09" t="s">
        <v>30</v>
      </c>
      <c r="J54" s="34" t="str">
        <f>E21</f>
        <v xml:space="preserve">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09" t="s">
        <v>32</v>
      </c>
      <c r="J55" s="34" t="str">
        <f>E24</f>
        <v xml:space="preserve">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06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84</v>
      </c>
      <c r="D57" s="139"/>
      <c r="E57" s="139"/>
      <c r="F57" s="139"/>
      <c r="G57" s="139"/>
      <c r="H57" s="139"/>
      <c r="I57" s="140"/>
      <c r="J57" s="141" t="s">
        <v>85</v>
      </c>
      <c r="K57" s="139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06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2" t="s">
        <v>67</v>
      </c>
      <c r="D59" s="38"/>
      <c r="E59" s="38"/>
      <c r="F59" s="38"/>
      <c r="G59" s="38"/>
      <c r="H59" s="38"/>
      <c r="I59" s="106"/>
      <c r="J59" s="79">
        <f>J111</f>
        <v>0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86</v>
      </c>
    </row>
    <row r="60" spans="1:47" s="9" customFormat="1" ht="24.95" customHeight="1">
      <c r="B60" s="143"/>
      <c r="C60" s="144"/>
      <c r="D60" s="145" t="s">
        <v>87</v>
      </c>
      <c r="E60" s="146"/>
      <c r="F60" s="146"/>
      <c r="G60" s="146"/>
      <c r="H60" s="146"/>
      <c r="I60" s="147"/>
      <c r="J60" s="148">
        <f>J112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88</v>
      </c>
      <c r="E61" s="153"/>
      <c r="F61" s="153"/>
      <c r="G61" s="153"/>
      <c r="H61" s="153"/>
      <c r="I61" s="154"/>
      <c r="J61" s="155">
        <f>J113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89</v>
      </c>
      <c r="E62" s="153"/>
      <c r="F62" s="153"/>
      <c r="G62" s="153"/>
      <c r="H62" s="153"/>
      <c r="I62" s="154"/>
      <c r="J62" s="155">
        <f>J138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90</v>
      </c>
      <c r="E63" s="153"/>
      <c r="F63" s="153"/>
      <c r="G63" s="153"/>
      <c r="H63" s="153"/>
      <c r="I63" s="154"/>
      <c r="J63" s="155">
        <f>J142</f>
        <v>0</v>
      </c>
      <c r="K63" s="151"/>
      <c r="L63" s="156"/>
    </row>
    <row r="64" spans="1:47" s="10" customFormat="1" ht="19.899999999999999" customHeight="1">
      <c r="B64" s="150"/>
      <c r="C64" s="151"/>
      <c r="D64" s="152" t="s">
        <v>91</v>
      </c>
      <c r="E64" s="153"/>
      <c r="F64" s="153"/>
      <c r="G64" s="153"/>
      <c r="H64" s="153"/>
      <c r="I64" s="154"/>
      <c r="J64" s="155">
        <f>J167</f>
        <v>0</v>
      </c>
      <c r="K64" s="151"/>
      <c r="L64" s="156"/>
    </row>
    <row r="65" spans="2:12" s="10" customFormat="1" ht="19.899999999999999" customHeight="1">
      <c r="B65" s="150"/>
      <c r="C65" s="151"/>
      <c r="D65" s="152" t="s">
        <v>92</v>
      </c>
      <c r="E65" s="153"/>
      <c r="F65" s="153"/>
      <c r="G65" s="153"/>
      <c r="H65" s="153"/>
      <c r="I65" s="154"/>
      <c r="J65" s="155">
        <f>J183</f>
        <v>0</v>
      </c>
      <c r="K65" s="151"/>
      <c r="L65" s="156"/>
    </row>
    <row r="66" spans="2:12" s="10" customFormat="1" ht="19.899999999999999" customHeight="1">
      <c r="B66" s="150"/>
      <c r="C66" s="151"/>
      <c r="D66" s="152" t="s">
        <v>93</v>
      </c>
      <c r="E66" s="153"/>
      <c r="F66" s="153"/>
      <c r="G66" s="153"/>
      <c r="H66" s="153"/>
      <c r="I66" s="154"/>
      <c r="J66" s="155">
        <f>J187</f>
        <v>0</v>
      </c>
      <c r="K66" s="151"/>
      <c r="L66" s="156"/>
    </row>
    <row r="67" spans="2:12" s="10" customFormat="1" ht="19.899999999999999" customHeight="1">
      <c r="B67" s="150"/>
      <c r="C67" s="151"/>
      <c r="D67" s="152" t="s">
        <v>94</v>
      </c>
      <c r="E67" s="153"/>
      <c r="F67" s="153"/>
      <c r="G67" s="153"/>
      <c r="H67" s="153"/>
      <c r="I67" s="154"/>
      <c r="J67" s="155">
        <f>J324</f>
        <v>0</v>
      </c>
      <c r="K67" s="151"/>
      <c r="L67" s="156"/>
    </row>
    <row r="68" spans="2:12" s="10" customFormat="1" ht="19.899999999999999" customHeight="1">
      <c r="B68" s="150"/>
      <c r="C68" s="151"/>
      <c r="D68" s="152" t="s">
        <v>95</v>
      </c>
      <c r="E68" s="153"/>
      <c r="F68" s="153"/>
      <c r="G68" s="153"/>
      <c r="H68" s="153"/>
      <c r="I68" s="154"/>
      <c r="J68" s="155">
        <f>J388</f>
        <v>0</v>
      </c>
      <c r="K68" s="151"/>
      <c r="L68" s="156"/>
    </row>
    <row r="69" spans="2:12" s="10" customFormat="1" ht="19.899999999999999" customHeight="1">
      <c r="B69" s="150"/>
      <c r="C69" s="151"/>
      <c r="D69" s="152" t="s">
        <v>96</v>
      </c>
      <c r="E69" s="153"/>
      <c r="F69" s="153"/>
      <c r="G69" s="153"/>
      <c r="H69" s="153"/>
      <c r="I69" s="154"/>
      <c r="J69" s="155">
        <f>J398</f>
        <v>0</v>
      </c>
      <c r="K69" s="151"/>
      <c r="L69" s="156"/>
    </row>
    <row r="70" spans="2:12" s="9" customFormat="1" ht="24.95" customHeight="1">
      <c r="B70" s="143"/>
      <c r="C70" s="144"/>
      <c r="D70" s="145" t="s">
        <v>97</v>
      </c>
      <c r="E70" s="146"/>
      <c r="F70" s="146"/>
      <c r="G70" s="146"/>
      <c r="H70" s="146"/>
      <c r="I70" s="147"/>
      <c r="J70" s="148">
        <f>J404</f>
        <v>0</v>
      </c>
      <c r="K70" s="144"/>
      <c r="L70" s="149"/>
    </row>
    <row r="71" spans="2:12" s="9" customFormat="1" ht="24.95" customHeight="1">
      <c r="B71" s="143"/>
      <c r="C71" s="144"/>
      <c r="D71" s="145" t="s">
        <v>98</v>
      </c>
      <c r="E71" s="146"/>
      <c r="F71" s="146"/>
      <c r="G71" s="146"/>
      <c r="H71" s="146"/>
      <c r="I71" s="147"/>
      <c r="J71" s="148">
        <f>J427</f>
        <v>0</v>
      </c>
      <c r="K71" s="144"/>
      <c r="L71" s="149"/>
    </row>
    <row r="72" spans="2:12" s="9" customFormat="1" ht="24.95" customHeight="1">
      <c r="B72" s="143"/>
      <c r="C72" s="144"/>
      <c r="D72" s="145" t="s">
        <v>99</v>
      </c>
      <c r="E72" s="146"/>
      <c r="F72" s="146"/>
      <c r="G72" s="146"/>
      <c r="H72" s="146"/>
      <c r="I72" s="147"/>
      <c r="J72" s="148">
        <f>J454</f>
        <v>0</v>
      </c>
      <c r="K72" s="144"/>
      <c r="L72" s="149"/>
    </row>
    <row r="73" spans="2:12" s="10" customFormat="1" ht="19.899999999999999" customHeight="1">
      <c r="B73" s="150"/>
      <c r="C73" s="151"/>
      <c r="D73" s="152" t="s">
        <v>100</v>
      </c>
      <c r="E73" s="153"/>
      <c r="F73" s="153"/>
      <c r="G73" s="153"/>
      <c r="H73" s="153"/>
      <c r="I73" s="154"/>
      <c r="J73" s="155">
        <f>J455</f>
        <v>0</v>
      </c>
      <c r="K73" s="151"/>
      <c r="L73" s="156"/>
    </row>
    <row r="74" spans="2:12" s="10" customFormat="1" ht="19.899999999999999" customHeight="1">
      <c r="B74" s="150"/>
      <c r="C74" s="151"/>
      <c r="D74" s="152" t="s">
        <v>101</v>
      </c>
      <c r="E74" s="153"/>
      <c r="F74" s="153"/>
      <c r="G74" s="153"/>
      <c r="H74" s="153"/>
      <c r="I74" s="154"/>
      <c r="J74" s="155">
        <f>J471</f>
        <v>0</v>
      </c>
      <c r="K74" s="151"/>
      <c r="L74" s="156"/>
    </row>
    <row r="75" spans="2:12" s="10" customFormat="1" ht="19.899999999999999" customHeight="1">
      <c r="B75" s="150"/>
      <c r="C75" s="151"/>
      <c r="D75" s="152" t="s">
        <v>102</v>
      </c>
      <c r="E75" s="153"/>
      <c r="F75" s="153"/>
      <c r="G75" s="153"/>
      <c r="H75" s="153"/>
      <c r="I75" s="154"/>
      <c r="J75" s="155">
        <f>J484</f>
        <v>0</v>
      </c>
      <c r="K75" s="151"/>
      <c r="L75" s="156"/>
    </row>
    <row r="76" spans="2:12" s="10" customFormat="1" ht="19.899999999999999" customHeight="1">
      <c r="B76" s="150"/>
      <c r="C76" s="151"/>
      <c r="D76" s="152" t="s">
        <v>103</v>
      </c>
      <c r="E76" s="153"/>
      <c r="F76" s="153"/>
      <c r="G76" s="153"/>
      <c r="H76" s="153"/>
      <c r="I76" s="154"/>
      <c r="J76" s="155">
        <f>J495</f>
        <v>0</v>
      </c>
      <c r="K76" s="151"/>
      <c r="L76" s="156"/>
    </row>
    <row r="77" spans="2:12" s="10" customFormat="1" ht="19.899999999999999" customHeight="1">
      <c r="B77" s="150"/>
      <c r="C77" s="151"/>
      <c r="D77" s="152" t="s">
        <v>104</v>
      </c>
      <c r="E77" s="153"/>
      <c r="F77" s="153"/>
      <c r="G77" s="153"/>
      <c r="H77" s="153"/>
      <c r="I77" s="154"/>
      <c r="J77" s="155">
        <f>J503</f>
        <v>0</v>
      </c>
      <c r="K77" s="151"/>
      <c r="L77" s="156"/>
    </row>
    <row r="78" spans="2:12" s="10" customFormat="1" ht="19.899999999999999" customHeight="1">
      <c r="B78" s="150"/>
      <c r="C78" s="151"/>
      <c r="D78" s="152" t="s">
        <v>105</v>
      </c>
      <c r="E78" s="153"/>
      <c r="F78" s="153"/>
      <c r="G78" s="153"/>
      <c r="H78" s="153"/>
      <c r="I78" s="154"/>
      <c r="J78" s="155">
        <f>J510</f>
        <v>0</v>
      </c>
      <c r="K78" s="151"/>
      <c r="L78" s="156"/>
    </row>
    <row r="79" spans="2:12" s="10" customFormat="1" ht="19.899999999999999" customHeight="1">
      <c r="B79" s="150"/>
      <c r="C79" s="151"/>
      <c r="D79" s="152" t="s">
        <v>106</v>
      </c>
      <c r="E79" s="153"/>
      <c r="F79" s="153"/>
      <c r="G79" s="153"/>
      <c r="H79" s="153"/>
      <c r="I79" s="154"/>
      <c r="J79" s="155">
        <f>J516</f>
        <v>0</v>
      </c>
      <c r="K79" s="151"/>
      <c r="L79" s="156"/>
    </row>
    <row r="80" spans="2:12" s="10" customFormat="1" ht="19.899999999999999" customHeight="1">
      <c r="B80" s="150"/>
      <c r="C80" s="151"/>
      <c r="D80" s="152" t="s">
        <v>107</v>
      </c>
      <c r="E80" s="153"/>
      <c r="F80" s="153"/>
      <c r="G80" s="153"/>
      <c r="H80" s="153"/>
      <c r="I80" s="154"/>
      <c r="J80" s="155">
        <f>J523</f>
        <v>0</v>
      </c>
      <c r="K80" s="151"/>
      <c r="L80" s="156"/>
    </row>
    <row r="81" spans="1:31" s="10" customFormat="1" ht="19.899999999999999" customHeight="1">
      <c r="B81" s="150"/>
      <c r="C81" s="151"/>
      <c r="D81" s="152" t="s">
        <v>108</v>
      </c>
      <c r="E81" s="153"/>
      <c r="F81" s="153"/>
      <c r="G81" s="153"/>
      <c r="H81" s="153"/>
      <c r="I81" s="154"/>
      <c r="J81" s="155">
        <f>J552</f>
        <v>0</v>
      </c>
      <c r="K81" s="151"/>
      <c r="L81" s="156"/>
    </row>
    <row r="82" spans="1:31" s="10" customFormat="1" ht="19.899999999999999" customHeight="1">
      <c r="B82" s="150"/>
      <c r="C82" s="151"/>
      <c r="D82" s="152" t="s">
        <v>109</v>
      </c>
      <c r="E82" s="153"/>
      <c r="F82" s="153"/>
      <c r="G82" s="153"/>
      <c r="H82" s="153"/>
      <c r="I82" s="154"/>
      <c r="J82" s="155">
        <f>J562</f>
        <v>0</v>
      </c>
      <c r="K82" s="151"/>
      <c r="L82" s="156"/>
    </row>
    <row r="83" spans="1:31" s="10" customFormat="1" ht="19.899999999999999" customHeight="1">
      <c r="B83" s="150"/>
      <c r="C83" s="151"/>
      <c r="D83" s="152" t="s">
        <v>110</v>
      </c>
      <c r="E83" s="153"/>
      <c r="F83" s="153"/>
      <c r="G83" s="153"/>
      <c r="H83" s="153"/>
      <c r="I83" s="154"/>
      <c r="J83" s="155">
        <f>J618</f>
        <v>0</v>
      </c>
      <c r="K83" s="151"/>
      <c r="L83" s="156"/>
    </row>
    <row r="84" spans="1:31" s="10" customFormat="1" ht="19.899999999999999" customHeight="1">
      <c r="B84" s="150"/>
      <c r="C84" s="151"/>
      <c r="D84" s="152" t="s">
        <v>111</v>
      </c>
      <c r="E84" s="153"/>
      <c r="F84" s="153"/>
      <c r="G84" s="153"/>
      <c r="H84" s="153"/>
      <c r="I84" s="154"/>
      <c r="J84" s="155">
        <f>J627</f>
        <v>0</v>
      </c>
      <c r="K84" s="151"/>
      <c r="L84" s="156"/>
    </row>
    <row r="85" spans="1:31" s="10" customFormat="1" ht="19.899999999999999" customHeight="1">
      <c r="B85" s="150"/>
      <c r="C85" s="151"/>
      <c r="D85" s="152" t="s">
        <v>112</v>
      </c>
      <c r="E85" s="153"/>
      <c r="F85" s="153"/>
      <c r="G85" s="153"/>
      <c r="H85" s="153"/>
      <c r="I85" s="154"/>
      <c r="J85" s="155">
        <f>J656</f>
        <v>0</v>
      </c>
      <c r="K85" s="151"/>
      <c r="L85" s="156"/>
    </row>
    <row r="86" spans="1:31" s="10" customFormat="1" ht="19.899999999999999" customHeight="1">
      <c r="B86" s="150"/>
      <c r="C86" s="151"/>
      <c r="D86" s="152" t="s">
        <v>113</v>
      </c>
      <c r="E86" s="153"/>
      <c r="F86" s="153"/>
      <c r="G86" s="153"/>
      <c r="H86" s="153"/>
      <c r="I86" s="154"/>
      <c r="J86" s="155">
        <f>J672</f>
        <v>0</v>
      </c>
      <c r="K86" s="151"/>
      <c r="L86" s="156"/>
    </row>
    <row r="87" spans="1:31" s="10" customFormat="1" ht="19.899999999999999" customHeight="1">
      <c r="B87" s="150"/>
      <c r="C87" s="151"/>
      <c r="D87" s="152" t="s">
        <v>114</v>
      </c>
      <c r="E87" s="153"/>
      <c r="F87" s="153"/>
      <c r="G87" s="153"/>
      <c r="H87" s="153"/>
      <c r="I87" s="154"/>
      <c r="J87" s="155">
        <f>J686</f>
        <v>0</v>
      </c>
      <c r="K87" s="151"/>
      <c r="L87" s="156"/>
    </row>
    <row r="88" spans="1:31" s="9" customFormat="1" ht="24.95" customHeight="1">
      <c r="B88" s="143"/>
      <c r="C88" s="144"/>
      <c r="D88" s="145" t="s">
        <v>115</v>
      </c>
      <c r="E88" s="146"/>
      <c r="F88" s="146"/>
      <c r="G88" s="146"/>
      <c r="H88" s="146"/>
      <c r="I88" s="147"/>
      <c r="J88" s="148">
        <f>J693</f>
        <v>0</v>
      </c>
      <c r="K88" s="144"/>
      <c r="L88" s="149"/>
    </row>
    <row r="89" spans="1:31" s="9" customFormat="1" ht="24.95" customHeight="1">
      <c r="B89" s="143"/>
      <c r="C89" s="144"/>
      <c r="D89" s="145" t="s">
        <v>116</v>
      </c>
      <c r="E89" s="146"/>
      <c r="F89" s="146"/>
      <c r="G89" s="146"/>
      <c r="H89" s="146"/>
      <c r="I89" s="147"/>
      <c r="J89" s="148">
        <f>J704</f>
        <v>0</v>
      </c>
      <c r="K89" s="144"/>
      <c r="L89" s="149"/>
    </row>
    <row r="90" spans="1:31" s="10" customFormat="1" ht="19.899999999999999" customHeight="1">
      <c r="B90" s="150"/>
      <c r="C90" s="151"/>
      <c r="D90" s="152" t="s">
        <v>117</v>
      </c>
      <c r="E90" s="153"/>
      <c r="F90" s="153"/>
      <c r="G90" s="153"/>
      <c r="H90" s="153"/>
      <c r="I90" s="154"/>
      <c r="J90" s="155">
        <f>J705</f>
        <v>0</v>
      </c>
      <c r="K90" s="151"/>
      <c r="L90" s="156"/>
    </row>
    <row r="91" spans="1:31" s="10" customFormat="1" ht="19.899999999999999" customHeight="1">
      <c r="B91" s="150"/>
      <c r="C91" s="151"/>
      <c r="D91" s="152" t="s">
        <v>118</v>
      </c>
      <c r="E91" s="153"/>
      <c r="F91" s="153"/>
      <c r="G91" s="153"/>
      <c r="H91" s="153"/>
      <c r="I91" s="154"/>
      <c r="J91" s="155">
        <f>J711</f>
        <v>0</v>
      </c>
      <c r="K91" s="151"/>
      <c r="L91" s="156"/>
    </row>
    <row r="92" spans="1:31" s="2" customFormat="1" ht="21.75" customHeight="1">
      <c r="A92" s="36"/>
      <c r="B92" s="37"/>
      <c r="C92" s="38"/>
      <c r="D92" s="38"/>
      <c r="E92" s="38"/>
      <c r="F92" s="38"/>
      <c r="G92" s="38"/>
      <c r="H92" s="38"/>
      <c r="I92" s="106"/>
      <c r="J92" s="38"/>
      <c r="K92" s="38"/>
      <c r="L92" s="107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49"/>
      <c r="C93" s="50"/>
      <c r="D93" s="50"/>
      <c r="E93" s="50"/>
      <c r="F93" s="50"/>
      <c r="G93" s="50"/>
      <c r="H93" s="50"/>
      <c r="I93" s="134"/>
      <c r="J93" s="50"/>
      <c r="K93" s="50"/>
      <c r="L93" s="107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7" spans="1:63" s="2" customFormat="1" ht="6.95" customHeight="1">
      <c r="A97" s="36"/>
      <c r="B97" s="51"/>
      <c r="C97" s="52"/>
      <c r="D97" s="52"/>
      <c r="E97" s="52"/>
      <c r="F97" s="52"/>
      <c r="G97" s="52"/>
      <c r="H97" s="52"/>
      <c r="I97" s="137"/>
      <c r="J97" s="52"/>
      <c r="K97" s="52"/>
      <c r="L97" s="107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3" s="2" customFormat="1" ht="24.95" customHeight="1">
      <c r="A98" s="36"/>
      <c r="B98" s="37"/>
      <c r="C98" s="25" t="s">
        <v>119</v>
      </c>
      <c r="D98" s="38"/>
      <c r="E98" s="38"/>
      <c r="F98" s="38"/>
      <c r="G98" s="38"/>
      <c r="H98" s="38"/>
      <c r="I98" s="106"/>
      <c r="J98" s="38"/>
      <c r="K98" s="38"/>
      <c r="L98" s="107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3" s="2" customFormat="1" ht="6.95" customHeight="1">
      <c r="A99" s="36"/>
      <c r="B99" s="37"/>
      <c r="C99" s="38"/>
      <c r="D99" s="38"/>
      <c r="E99" s="38"/>
      <c r="F99" s="38"/>
      <c r="G99" s="38"/>
      <c r="H99" s="38"/>
      <c r="I99" s="106"/>
      <c r="J99" s="38"/>
      <c r="K99" s="38"/>
      <c r="L99" s="107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3" s="2" customFormat="1" ht="12" customHeight="1">
      <c r="A100" s="36"/>
      <c r="B100" s="37"/>
      <c r="C100" s="31" t="s">
        <v>16</v>
      </c>
      <c r="D100" s="38"/>
      <c r="E100" s="38"/>
      <c r="F100" s="38"/>
      <c r="G100" s="38"/>
      <c r="H100" s="38"/>
      <c r="I100" s="106"/>
      <c r="J100" s="38"/>
      <c r="K100" s="38"/>
      <c r="L100" s="107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3" s="2" customFormat="1" ht="16.5" customHeight="1">
      <c r="A101" s="36"/>
      <c r="B101" s="37"/>
      <c r="C101" s="38"/>
      <c r="D101" s="38"/>
      <c r="E101" s="386" t="str">
        <f>E7</f>
        <v>Stavební úpravy budovy SSZT v Jihlavě -zadání s VV</v>
      </c>
      <c r="F101" s="387"/>
      <c r="G101" s="387"/>
      <c r="H101" s="387"/>
      <c r="I101" s="106"/>
      <c r="J101" s="38"/>
      <c r="K101" s="38"/>
      <c r="L101" s="107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3" s="2" customFormat="1" ht="12" customHeight="1">
      <c r="A102" s="36"/>
      <c r="B102" s="37"/>
      <c r="C102" s="31" t="s">
        <v>81</v>
      </c>
      <c r="D102" s="38"/>
      <c r="E102" s="38"/>
      <c r="F102" s="38"/>
      <c r="G102" s="38"/>
      <c r="H102" s="38"/>
      <c r="I102" s="106"/>
      <c r="J102" s="38"/>
      <c r="K102" s="38"/>
      <c r="L102" s="107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3" s="2" customFormat="1" ht="16.5" customHeight="1">
      <c r="A103" s="36"/>
      <c r="B103" s="37"/>
      <c r="C103" s="38"/>
      <c r="D103" s="38"/>
      <c r="E103" s="358" t="str">
        <f>E9</f>
        <v>01 - Stavební část</v>
      </c>
      <c r="F103" s="388"/>
      <c r="G103" s="388"/>
      <c r="H103" s="388"/>
      <c r="I103" s="106"/>
      <c r="J103" s="38"/>
      <c r="K103" s="38"/>
      <c r="L103" s="107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63" s="2" customFormat="1" ht="6.95" customHeight="1">
      <c r="A104" s="36"/>
      <c r="B104" s="37"/>
      <c r="C104" s="38"/>
      <c r="D104" s="38"/>
      <c r="E104" s="38"/>
      <c r="F104" s="38"/>
      <c r="G104" s="38"/>
      <c r="H104" s="38"/>
      <c r="I104" s="106"/>
      <c r="J104" s="38"/>
      <c r="K104" s="38"/>
      <c r="L104" s="107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63" s="2" customFormat="1" ht="12" customHeight="1">
      <c r="A105" s="36"/>
      <c r="B105" s="37"/>
      <c r="C105" s="31" t="s">
        <v>21</v>
      </c>
      <c r="D105" s="38"/>
      <c r="E105" s="38"/>
      <c r="F105" s="29" t="str">
        <f>F12</f>
        <v xml:space="preserve"> </v>
      </c>
      <c r="G105" s="38"/>
      <c r="H105" s="38"/>
      <c r="I105" s="109" t="s">
        <v>23</v>
      </c>
      <c r="J105" s="61" t="str">
        <f>IF(J12="","",J12)</f>
        <v>3. 4. 2020</v>
      </c>
      <c r="K105" s="38"/>
      <c r="L105" s="107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63" s="2" customFormat="1" ht="6.95" customHeight="1">
      <c r="A106" s="36"/>
      <c r="B106" s="37"/>
      <c r="C106" s="38"/>
      <c r="D106" s="38"/>
      <c r="E106" s="38"/>
      <c r="F106" s="38"/>
      <c r="G106" s="38"/>
      <c r="H106" s="38"/>
      <c r="I106" s="106"/>
      <c r="J106" s="38"/>
      <c r="K106" s="38"/>
      <c r="L106" s="107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63" s="2" customFormat="1" ht="15.2" customHeight="1">
      <c r="A107" s="36"/>
      <c r="B107" s="37"/>
      <c r="C107" s="31" t="s">
        <v>25</v>
      </c>
      <c r="D107" s="38"/>
      <c r="E107" s="38"/>
      <c r="F107" s="29" t="str">
        <f>E15</f>
        <v xml:space="preserve"> </v>
      </c>
      <c r="G107" s="38"/>
      <c r="H107" s="38"/>
      <c r="I107" s="109" t="s">
        <v>30</v>
      </c>
      <c r="J107" s="34" t="str">
        <f>E21</f>
        <v xml:space="preserve"> </v>
      </c>
      <c r="K107" s="38"/>
      <c r="L107" s="107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63" s="2" customFormat="1" ht="15.2" customHeight="1">
      <c r="A108" s="36"/>
      <c r="B108" s="37"/>
      <c r="C108" s="31" t="s">
        <v>28</v>
      </c>
      <c r="D108" s="38"/>
      <c r="E108" s="38"/>
      <c r="F108" s="29" t="str">
        <f>IF(E18="","",E18)</f>
        <v>Vyplň údaj</v>
      </c>
      <c r="G108" s="38"/>
      <c r="H108" s="38"/>
      <c r="I108" s="109" t="s">
        <v>32</v>
      </c>
      <c r="J108" s="34" t="str">
        <f>E24</f>
        <v xml:space="preserve"> </v>
      </c>
      <c r="K108" s="38"/>
      <c r="L108" s="107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63" s="2" customFormat="1" ht="10.35" customHeight="1">
      <c r="A109" s="36"/>
      <c r="B109" s="37"/>
      <c r="C109" s="38"/>
      <c r="D109" s="38"/>
      <c r="E109" s="38"/>
      <c r="F109" s="38"/>
      <c r="G109" s="38"/>
      <c r="H109" s="38"/>
      <c r="I109" s="106"/>
      <c r="J109" s="38"/>
      <c r="K109" s="38"/>
      <c r="L109" s="107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63" s="11" customFormat="1" ht="29.25" customHeight="1">
      <c r="A110" s="157"/>
      <c r="B110" s="158"/>
      <c r="C110" s="159" t="s">
        <v>120</v>
      </c>
      <c r="D110" s="160" t="s">
        <v>54</v>
      </c>
      <c r="E110" s="160" t="s">
        <v>50</v>
      </c>
      <c r="F110" s="160" t="s">
        <v>51</v>
      </c>
      <c r="G110" s="160" t="s">
        <v>121</v>
      </c>
      <c r="H110" s="160" t="s">
        <v>122</v>
      </c>
      <c r="I110" s="161" t="s">
        <v>123</v>
      </c>
      <c r="J110" s="160" t="s">
        <v>85</v>
      </c>
      <c r="K110" s="162" t="s">
        <v>124</v>
      </c>
      <c r="L110" s="163"/>
      <c r="M110" s="70" t="s">
        <v>19</v>
      </c>
      <c r="N110" s="71" t="s">
        <v>39</v>
      </c>
      <c r="O110" s="71" t="s">
        <v>125</v>
      </c>
      <c r="P110" s="71" t="s">
        <v>126</v>
      </c>
      <c r="Q110" s="71" t="s">
        <v>127</v>
      </c>
      <c r="R110" s="71" t="s">
        <v>128</v>
      </c>
      <c r="S110" s="71" t="s">
        <v>129</v>
      </c>
      <c r="T110" s="72" t="s">
        <v>130</v>
      </c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</row>
    <row r="111" spans="1:63" s="2" customFormat="1" ht="22.9" customHeight="1">
      <c r="A111" s="36"/>
      <c r="B111" s="37"/>
      <c r="C111" s="77" t="s">
        <v>131</v>
      </c>
      <c r="D111" s="38"/>
      <c r="E111" s="38"/>
      <c r="F111" s="38"/>
      <c r="G111" s="38"/>
      <c r="H111" s="38"/>
      <c r="I111" s="106"/>
      <c r="J111" s="164">
        <f>BK111</f>
        <v>0</v>
      </c>
      <c r="K111" s="38"/>
      <c r="L111" s="41"/>
      <c r="M111" s="73"/>
      <c r="N111" s="165"/>
      <c r="O111" s="74"/>
      <c r="P111" s="166">
        <f>P112+P404+P427+P454+P693+P704</f>
        <v>0</v>
      </c>
      <c r="Q111" s="74"/>
      <c r="R111" s="166">
        <f>R112+R404+R427+R454+R693+R704</f>
        <v>27.374041389999999</v>
      </c>
      <c r="S111" s="74"/>
      <c r="T111" s="167">
        <f>T112+T404+T427+T454+T693+T704</f>
        <v>13.735625599999999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68</v>
      </c>
      <c r="AU111" s="19" t="s">
        <v>86</v>
      </c>
      <c r="BK111" s="168">
        <f>BK112+BK404+BK427+BK454+BK693+BK704</f>
        <v>0</v>
      </c>
    </row>
    <row r="112" spans="1:63" s="12" customFormat="1" ht="25.9" customHeight="1">
      <c r="B112" s="169"/>
      <c r="C112" s="170"/>
      <c r="D112" s="171" t="s">
        <v>68</v>
      </c>
      <c r="E112" s="172" t="s">
        <v>132</v>
      </c>
      <c r="F112" s="172" t="s">
        <v>133</v>
      </c>
      <c r="G112" s="170"/>
      <c r="H112" s="170"/>
      <c r="I112" s="173"/>
      <c r="J112" s="174">
        <f>BK112</f>
        <v>0</v>
      </c>
      <c r="K112" s="170"/>
      <c r="L112" s="175"/>
      <c r="M112" s="176"/>
      <c r="N112" s="177"/>
      <c r="O112" s="177"/>
      <c r="P112" s="178">
        <f>P113+P138+P142+P167+P183+P187+P324+P388+P398</f>
        <v>0</v>
      </c>
      <c r="Q112" s="177"/>
      <c r="R112" s="178">
        <f>R113+R138+R142+R167+R183+R187+R324+R388+R398</f>
        <v>19.947423279999999</v>
      </c>
      <c r="S112" s="177"/>
      <c r="T112" s="179">
        <f>T113+T138+T142+T167+T183+T187+T324+T388+T398</f>
        <v>11.433776</v>
      </c>
      <c r="AR112" s="180" t="s">
        <v>77</v>
      </c>
      <c r="AT112" s="181" t="s">
        <v>68</v>
      </c>
      <c r="AU112" s="181" t="s">
        <v>69</v>
      </c>
      <c r="AY112" s="180" t="s">
        <v>134</v>
      </c>
      <c r="BK112" s="182">
        <f>BK113+BK138+BK142+BK167+BK183+BK187+BK324+BK388+BK398</f>
        <v>0</v>
      </c>
    </row>
    <row r="113" spans="1:65" s="12" customFormat="1" ht="22.9" customHeight="1">
      <c r="B113" s="169"/>
      <c r="C113" s="170"/>
      <c r="D113" s="171" t="s">
        <v>68</v>
      </c>
      <c r="E113" s="183" t="s">
        <v>77</v>
      </c>
      <c r="F113" s="183" t="s">
        <v>135</v>
      </c>
      <c r="G113" s="170"/>
      <c r="H113" s="170"/>
      <c r="I113" s="173"/>
      <c r="J113" s="184">
        <f>BK113</f>
        <v>0</v>
      </c>
      <c r="K113" s="170"/>
      <c r="L113" s="175"/>
      <c r="M113" s="176"/>
      <c r="N113" s="177"/>
      <c r="O113" s="177"/>
      <c r="P113" s="178">
        <f>SUM(P114:P137)</f>
        <v>0</v>
      </c>
      <c r="Q113" s="177"/>
      <c r="R113" s="178">
        <f>SUM(R114:R137)</f>
        <v>0</v>
      </c>
      <c r="S113" s="177"/>
      <c r="T113" s="179">
        <f>SUM(T114:T137)</f>
        <v>4.59</v>
      </c>
      <c r="AR113" s="180" t="s">
        <v>77</v>
      </c>
      <c r="AT113" s="181" t="s">
        <v>68</v>
      </c>
      <c r="AU113" s="181" t="s">
        <v>77</v>
      </c>
      <c r="AY113" s="180" t="s">
        <v>134</v>
      </c>
      <c r="BK113" s="182">
        <f>SUM(BK114:BK137)</f>
        <v>0</v>
      </c>
    </row>
    <row r="114" spans="1:65" s="2" customFormat="1" ht="16.5" customHeight="1">
      <c r="A114" s="36"/>
      <c r="B114" s="37"/>
      <c r="C114" s="185" t="s">
        <v>136</v>
      </c>
      <c r="D114" s="185" t="s">
        <v>137</v>
      </c>
      <c r="E114" s="186" t="s">
        <v>138</v>
      </c>
      <c r="F114" s="187" t="s">
        <v>139</v>
      </c>
      <c r="G114" s="188" t="s">
        <v>140</v>
      </c>
      <c r="H114" s="189">
        <v>9</v>
      </c>
      <c r="I114" s="190"/>
      <c r="J114" s="191">
        <f>ROUND(I114*H114,2)</f>
        <v>0</v>
      </c>
      <c r="K114" s="187" t="s">
        <v>141</v>
      </c>
      <c r="L114" s="41"/>
      <c r="M114" s="192" t="s">
        <v>19</v>
      </c>
      <c r="N114" s="193" t="s">
        <v>40</v>
      </c>
      <c r="O114" s="66"/>
      <c r="P114" s="194">
        <f>O114*H114</f>
        <v>0</v>
      </c>
      <c r="Q114" s="194">
        <v>0</v>
      </c>
      <c r="R114" s="194">
        <f>Q114*H114</f>
        <v>0</v>
      </c>
      <c r="S114" s="194">
        <v>0.28999999999999998</v>
      </c>
      <c r="T114" s="195">
        <f>S114*H114</f>
        <v>2.61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6" t="s">
        <v>142</v>
      </c>
      <c r="AT114" s="196" t="s">
        <v>137</v>
      </c>
      <c r="AU114" s="196" t="s">
        <v>79</v>
      </c>
      <c r="AY114" s="19" t="s">
        <v>134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9" t="s">
        <v>77</v>
      </c>
      <c r="BK114" s="197">
        <f>ROUND(I114*H114,2)</f>
        <v>0</v>
      </c>
      <c r="BL114" s="19" t="s">
        <v>142</v>
      </c>
      <c r="BM114" s="196" t="s">
        <v>143</v>
      </c>
    </row>
    <row r="115" spans="1:65" s="2" customFormat="1" ht="19.5">
      <c r="A115" s="36"/>
      <c r="B115" s="37"/>
      <c r="C115" s="38"/>
      <c r="D115" s="198" t="s">
        <v>144</v>
      </c>
      <c r="E115" s="38"/>
      <c r="F115" s="199" t="s">
        <v>145</v>
      </c>
      <c r="G115" s="38"/>
      <c r="H115" s="38"/>
      <c r="I115" s="106"/>
      <c r="J115" s="38"/>
      <c r="K115" s="38"/>
      <c r="L115" s="41"/>
      <c r="M115" s="200"/>
      <c r="N115" s="201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144</v>
      </c>
      <c r="AU115" s="19" t="s">
        <v>79</v>
      </c>
    </row>
    <row r="116" spans="1:65" s="2" customFormat="1" ht="175.5">
      <c r="A116" s="36"/>
      <c r="B116" s="37"/>
      <c r="C116" s="38"/>
      <c r="D116" s="198" t="s">
        <v>146</v>
      </c>
      <c r="E116" s="38"/>
      <c r="F116" s="202" t="s">
        <v>147</v>
      </c>
      <c r="G116" s="38"/>
      <c r="H116" s="38"/>
      <c r="I116" s="106"/>
      <c r="J116" s="38"/>
      <c r="K116" s="38"/>
      <c r="L116" s="41"/>
      <c r="M116" s="200"/>
      <c r="N116" s="201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146</v>
      </c>
      <c r="AU116" s="19" t="s">
        <v>79</v>
      </c>
    </row>
    <row r="117" spans="1:65" s="13" customFormat="1" ht="11.25">
      <c r="B117" s="203"/>
      <c r="C117" s="204"/>
      <c r="D117" s="198" t="s">
        <v>148</v>
      </c>
      <c r="E117" s="205" t="s">
        <v>19</v>
      </c>
      <c r="F117" s="206" t="s">
        <v>149</v>
      </c>
      <c r="G117" s="204"/>
      <c r="H117" s="207">
        <v>9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148</v>
      </c>
      <c r="AU117" s="213" t="s">
        <v>79</v>
      </c>
      <c r="AV117" s="13" t="s">
        <v>79</v>
      </c>
      <c r="AW117" s="13" t="s">
        <v>31</v>
      </c>
      <c r="AX117" s="13" t="s">
        <v>77</v>
      </c>
      <c r="AY117" s="213" t="s">
        <v>134</v>
      </c>
    </row>
    <row r="118" spans="1:65" s="2" customFormat="1" ht="16.5" customHeight="1">
      <c r="A118" s="36"/>
      <c r="B118" s="37"/>
      <c r="C118" s="185" t="s">
        <v>150</v>
      </c>
      <c r="D118" s="185" t="s">
        <v>137</v>
      </c>
      <c r="E118" s="186" t="s">
        <v>151</v>
      </c>
      <c r="F118" s="187" t="s">
        <v>152</v>
      </c>
      <c r="G118" s="188" t="s">
        <v>140</v>
      </c>
      <c r="H118" s="189">
        <v>9</v>
      </c>
      <c r="I118" s="190"/>
      <c r="J118" s="191">
        <f>ROUND(I118*H118,2)</f>
        <v>0</v>
      </c>
      <c r="K118" s="187" t="s">
        <v>141</v>
      </c>
      <c r="L118" s="41"/>
      <c r="M118" s="192" t="s">
        <v>19</v>
      </c>
      <c r="N118" s="193" t="s">
        <v>40</v>
      </c>
      <c r="O118" s="66"/>
      <c r="P118" s="194">
        <f>O118*H118</f>
        <v>0</v>
      </c>
      <c r="Q118" s="194">
        <v>0</v>
      </c>
      <c r="R118" s="194">
        <f>Q118*H118</f>
        <v>0</v>
      </c>
      <c r="S118" s="194">
        <v>0.22</v>
      </c>
      <c r="T118" s="195">
        <f>S118*H118</f>
        <v>1.98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6" t="s">
        <v>142</v>
      </c>
      <c r="AT118" s="196" t="s">
        <v>137</v>
      </c>
      <c r="AU118" s="196" t="s">
        <v>79</v>
      </c>
      <c r="AY118" s="19" t="s">
        <v>134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9" t="s">
        <v>77</v>
      </c>
      <c r="BK118" s="197">
        <f>ROUND(I118*H118,2)</f>
        <v>0</v>
      </c>
      <c r="BL118" s="19" t="s">
        <v>142</v>
      </c>
      <c r="BM118" s="196" t="s">
        <v>153</v>
      </c>
    </row>
    <row r="119" spans="1:65" s="2" customFormat="1" ht="19.5">
      <c r="A119" s="36"/>
      <c r="B119" s="37"/>
      <c r="C119" s="38"/>
      <c r="D119" s="198" t="s">
        <v>144</v>
      </c>
      <c r="E119" s="38"/>
      <c r="F119" s="199" t="s">
        <v>154</v>
      </c>
      <c r="G119" s="38"/>
      <c r="H119" s="38"/>
      <c r="I119" s="106"/>
      <c r="J119" s="38"/>
      <c r="K119" s="38"/>
      <c r="L119" s="41"/>
      <c r="M119" s="200"/>
      <c r="N119" s="201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144</v>
      </c>
      <c r="AU119" s="19" t="s">
        <v>79</v>
      </c>
    </row>
    <row r="120" spans="1:65" s="2" customFormat="1" ht="175.5">
      <c r="A120" s="36"/>
      <c r="B120" s="37"/>
      <c r="C120" s="38"/>
      <c r="D120" s="198" t="s">
        <v>146</v>
      </c>
      <c r="E120" s="38"/>
      <c r="F120" s="202" t="s">
        <v>147</v>
      </c>
      <c r="G120" s="38"/>
      <c r="H120" s="38"/>
      <c r="I120" s="106"/>
      <c r="J120" s="38"/>
      <c r="K120" s="38"/>
      <c r="L120" s="41"/>
      <c r="M120" s="200"/>
      <c r="N120" s="201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146</v>
      </c>
      <c r="AU120" s="19" t="s">
        <v>79</v>
      </c>
    </row>
    <row r="121" spans="1:65" s="2" customFormat="1" ht="16.5" customHeight="1">
      <c r="A121" s="36"/>
      <c r="B121" s="37"/>
      <c r="C121" s="185" t="s">
        <v>77</v>
      </c>
      <c r="D121" s="185" t="s">
        <v>137</v>
      </c>
      <c r="E121" s="186" t="s">
        <v>155</v>
      </c>
      <c r="F121" s="187" t="s">
        <v>156</v>
      </c>
      <c r="G121" s="188" t="s">
        <v>157</v>
      </c>
      <c r="H121" s="189">
        <v>8.5510000000000002</v>
      </c>
      <c r="I121" s="190"/>
      <c r="J121" s="191">
        <f>ROUND(I121*H121,2)</f>
        <v>0</v>
      </c>
      <c r="K121" s="187" t="s">
        <v>141</v>
      </c>
      <c r="L121" s="41"/>
      <c r="M121" s="192" t="s">
        <v>19</v>
      </c>
      <c r="N121" s="193" t="s">
        <v>40</v>
      </c>
      <c r="O121" s="66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6" t="s">
        <v>142</v>
      </c>
      <c r="AT121" s="196" t="s">
        <v>137</v>
      </c>
      <c r="AU121" s="196" t="s">
        <v>79</v>
      </c>
      <c r="AY121" s="19" t="s">
        <v>134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9" t="s">
        <v>77</v>
      </c>
      <c r="BK121" s="197">
        <f>ROUND(I121*H121,2)</f>
        <v>0</v>
      </c>
      <c r="BL121" s="19" t="s">
        <v>142</v>
      </c>
      <c r="BM121" s="196" t="s">
        <v>79</v>
      </c>
    </row>
    <row r="122" spans="1:65" s="2" customFormat="1" ht="19.5">
      <c r="A122" s="36"/>
      <c r="B122" s="37"/>
      <c r="C122" s="38"/>
      <c r="D122" s="198" t="s">
        <v>144</v>
      </c>
      <c r="E122" s="38"/>
      <c r="F122" s="199" t="s">
        <v>158</v>
      </c>
      <c r="G122" s="38"/>
      <c r="H122" s="38"/>
      <c r="I122" s="106"/>
      <c r="J122" s="38"/>
      <c r="K122" s="38"/>
      <c r="L122" s="41"/>
      <c r="M122" s="200"/>
      <c r="N122" s="201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144</v>
      </c>
      <c r="AU122" s="19" t="s">
        <v>79</v>
      </c>
    </row>
    <row r="123" spans="1:65" s="2" customFormat="1" ht="39">
      <c r="A123" s="36"/>
      <c r="B123" s="37"/>
      <c r="C123" s="38"/>
      <c r="D123" s="198" t="s">
        <v>146</v>
      </c>
      <c r="E123" s="38"/>
      <c r="F123" s="202" t="s">
        <v>159</v>
      </c>
      <c r="G123" s="38"/>
      <c r="H123" s="38"/>
      <c r="I123" s="106"/>
      <c r="J123" s="38"/>
      <c r="K123" s="38"/>
      <c r="L123" s="41"/>
      <c r="M123" s="200"/>
      <c r="N123" s="201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146</v>
      </c>
      <c r="AU123" s="19" t="s">
        <v>79</v>
      </c>
    </row>
    <row r="124" spans="1:65" s="13" customFormat="1" ht="11.25">
      <c r="B124" s="203"/>
      <c r="C124" s="204"/>
      <c r="D124" s="198" t="s">
        <v>148</v>
      </c>
      <c r="E124" s="205" t="s">
        <v>19</v>
      </c>
      <c r="F124" s="206" t="s">
        <v>160</v>
      </c>
      <c r="G124" s="204"/>
      <c r="H124" s="207">
        <v>0.90200000000000002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148</v>
      </c>
      <c r="AU124" s="213" t="s">
        <v>79</v>
      </c>
      <c r="AV124" s="13" t="s">
        <v>79</v>
      </c>
      <c r="AW124" s="13" t="s">
        <v>31</v>
      </c>
      <c r="AX124" s="13" t="s">
        <v>69</v>
      </c>
      <c r="AY124" s="213" t="s">
        <v>134</v>
      </c>
    </row>
    <row r="125" spans="1:65" s="13" customFormat="1" ht="11.25">
      <c r="B125" s="203"/>
      <c r="C125" s="204"/>
      <c r="D125" s="198" t="s">
        <v>148</v>
      </c>
      <c r="E125" s="205" t="s">
        <v>19</v>
      </c>
      <c r="F125" s="206" t="s">
        <v>161</v>
      </c>
      <c r="G125" s="204"/>
      <c r="H125" s="207">
        <v>1.9490000000000001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148</v>
      </c>
      <c r="AU125" s="213" t="s">
        <v>79</v>
      </c>
      <c r="AV125" s="13" t="s">
        <v>79</v>
      </c>
      <c r="AW125" s="13" t="s">
        <v>31</v>
      </c>
      <c r="AX125" s="13" t="s">
        <v>69</v>
      </c>
      <c r="AY125" s="213" t="s">
        <v>134</v>
      </c>
    </row>
    <row r="126" spans="1:65" s="14" customFormat="1" ht="11.25">
      <c r="B126" s="214"/>
      <c r="C126" s="215"/>
      <c r="D126" s="198" t="s">
        <v>148</v>
      </c>
      <c r="E126" s="216" t="s">
        <v>19</v>
      </c>
      <c r="F126" s="217" t="s">
        <v>162</v>
      </c>
      <c r="G126" s="215"/>
      <c r="H126" s="216" t="s">
        <v>19</v>
      </c>
      <c r="I126" s="218"/>
      <c r="J126" s="215"/>
      <c r="K126" s="215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148</v>
      </c>
      <c r="AU126" s="223" t="s">
        <v>79</v>
      </c>
      <c r="AV126" s="14" t="s">
        <v>77</v>
      </c>
      <c r="AW126" s="14" t="s">
        <v>31</v>
      </c>
      <c r="AX126" s="14" t="s">
        <v>69</v>
      </c>
      <c r="AY126" s="223" t="s">
        <v>134</v>
      </c>
    </row>
    <row r="127" spans="1:65" s="13" customFormat="1" ht="11.25">
      <c r="B127" s="203"/>
      <c r="C127" s="204"/>
      <c r="D127" s="198" t="s">
        <v>148</v>
      </c>
      <c r="E127" s="205" t="s">
        <v>19</v>
      </c>
      <c r="F127" s="206" t="s">
        <v>163</v>
      </c>
      <c r="G127" s="204"/>
      <c r="H127" s="207">
        <v>5.7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148</v>
      </c>
      <c r="AU127" s="213" t="s">
        <v>79</v>
      </c>
      <c r="AV127" s="13" t="s">
        <v>79</v>
      </c>
      <c r="AW127" s="13" t="s">
        <v>31</v>
      </c>
      <c r="AX127" s="13" t="s">
        <v>69</v>
      </c>
      <c r="AY127" s="213" t="s">
        <v>134</v>
      </c>
    </row>
    <row r="128" spans="1:65" s="15" customFormat="1" ht="11.25">
      <c r="B128" s="224"/>
      <c r="C128" s="225"/>
      <c r="D128" s="198" t="s">
        <v>148</v>
      </c>
      <c r="E128" s="226" t="s">
        <v>19</v>
      </c>
      <c r="F128" s="227" t="s">
        <v>164</v>
      </c>
      <c r="G128" s="225"/>
      <c r="H128" s="228">
        <v>8.5510000000000002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AT128" s="234" t="s">
        <v>148</v>
      </c>
      <c r="AU128" s="234" t="s">
        <v>79</v>
      </c>
      <c r="AV128" s="15" t="s">
        <v>142</v>
      </c>
      <c r="AW128" s="15" t="s">
        <v>31</v>
      </c>
      <c r="AX128" s="15" t="s">
        <v>77</v>
      </c>
      <c r="AY128" s="234" t="s">
        <v>134</v>
      </c>
    </row>
    <row r="129" spans="1:65" s="2" customFormat="1" ht="16.5" customHeight="1">
      <c r="A129" s="36"/>
      <c r="B129" s="37"/>
      <c r="C129" s="185" t="s">
        <v>165</v>
      </c>
      <c r="D129" s="185" t="s">
        <v>137</v>
      </c>
      <c r="E129" s="186" t="s">
        <v>166</v>
      </c>
      <c r="F129" s="187" t="s">
        <v>167</v>
      </c>
      <c r="G129" s="188" t="s">
        <v>157</v>
      </c>
      <c r="H129" s="189">
        <v>8.5510000000000002</v>
      </c>
      <c r="I129" s="190"/>
      <c r="J129" s="191">
        <f>ROUND(I129*H129,2)</f>
        <v>0</v>
      </c>
      <c r="K129" s="187" t="s">
        <v>141</v>
      </c>
      <c r="L129" s="41"/>
      <c r="M129" s="192" t="s">
        <v>19</v>
      </c>
      <c r="N129" s="193" t="s">
        <v>40</v>
      </c>
      <c r="O129" s="66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6" t="s">
        <v>142</v>
      </c>
      <c r="AT129" s="196" t="s">
        <v>137</v>
      </c>
      <c r="AU129" s="196" t="s">
        <v>79</v>
      </c>
      <c r="AY129" s="19" t="s">
        <v>134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9" t="s">
        <v>77</v>
      </c>
      <c r="BK129" s="197">
        <f>ROUND(I129*H129,2)</f>
        <v>0</v>
      </c>
      <c r="BL129" s="19" t="s">
        <v>142</v>
      </c>
      <c r="BM129" s="196" t="s">
        <v>168</v>
      </c>
    </row>
    <row r="130" spans="1:65" s="2" customFormat="1" ht="19.5">
      <c r="A130" s="36"/>
      <c r="B130" s="37"/>
      <c r="C130" s="38"/>
      <c r="D130" s="198" t="s">
        <v>144</v>
      </c>
      <c r="E130" s="38"/>
      <c r="F130" s="199" t="s">
        <v>169</v>
      </c>
      <c r="G130" s="38"/>
      <c r="H130" s="38"/>
      <c r="I130" s="106"/>
      <c r="J130" s="38"/>
      <c r="K130" s="38"/>
      <c r="L130" s="41"/>
      <c r="M130" s="200"/>
      <c r="N130" s="201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144</v>
      </c>
      <c r="AU130" s="19" t="s">
        <v>79</v>
      </c>
    </row>
    <row r="131" spans="1:65" s="2" customFormat="1" ht="16.5" customHeight="1">
      <c r="A131" s="36"/>
      <c r="B131" s="37"/>
      <c r="C131" s="185" t="s">
        <v>170</v>
      </c>
      <c r="D131" s="185" t="s">
        <v>137</v>
      </c>
      <c r="E131" s="186" t="s">
        <v>171</v>
      </c>
      <c r="F131" s="187" t="s">
        <v>172</v>
      </c>
      <c r="G131" s="188" t="s">
        <v>157</v>
      </c>
      <c r="H131" s="189">
        <v>4.8959999999999999</v>
      </c>
      <c r="I131" s="190"/>
      <c r="J131" s="191">
        <f>ROUND(I131*H131,2)</f>
        <v>0</v>
      </c>
      <c r="K131" s="187" t="s">
        <v>19</v>
      </c>
      <c r="L131" s="41"/>
      <c r="M131" s="192" t="s">
        <v>19</v>
      </c>
      <c r="N131" s="193" t="s">
        <v>40</v>
      </c>
      <c r="O131" s="66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6" t="s">
        <v>142</v>
      </c>
      <c r="AT131" s="196" t="s">
        <v>137</v>
      </c>
      <c r="AU131" s="196" t="s">
        <v>79</v>
      </c>
      <c r="AY131" s="19" t="s">
        <v>134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9" t="s">
        <v>77</v>
      </c>
      <c r="BK131" s="197">
        <f>ROUND(I131*H131,2)</f>
        <v>0</v>
      </c>
      <c r="BL131" s="19" t="s">
        <v>142</v>
      </c>
      <c r="BM131" s="196" t="s">
        <v>173</v>
      </c>
    </row>
    <row r="132" spans="1:65" s="2" customFormat="1" ht="11.25">
      <c r="A132" s="36"/>
      <c r="B132" s="37"/>
      <c r="C132" s="38"/>
      <c r="D132" s="198" t="s">
        <v>144</v>
      </c>
      <c r="E132" s="38"/>
      <c r="F132" s="199" t="s">
        <v>172</v>
      </c>
      <c r="G132" s="38"/>
      <c r="H132" s="38"/>
      <c r="I132" s="106"/>
      <c r="J132" s="38"/>
      <c r="K132" s="38"/>
      <c r="L132" s="41"/>
      <c r="M132" s="200"/>
      <c r="N132" s="201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144</v>
      </c>
      <c r="AU132" s="19" t="s">
        <v>79</v>
      </c>
    </row>
    <row r="133" spans="1:65" s="13" customFormat="1" ht="11.25">
      <c r="B133" s="203"/>
      <c r="C133" s="204"/>
      <c r="D133" s="198" t="s">
        <v>148</v>
      </c>
      <c r="E133" s="205" t="s">
        <v>19</v>
      </c>
      <c r="F133" s="206" t="s">
        <v>174</v>
      </c>
      <c r="G133" s="204"/>
      <c r="H133" s="207">
        <v>6.84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148</v>
      </c>
      <c r="AU133" s="213" t="s">
        <v>79</v>
      </c>
      <c r="AV133" s="13" t="s">
        <v>79</v>
      </c>
      <c r="AW133" s="13" t="s">
        <v>31</v>
      </c>
      <c r="AX133" s="13" t="s">
        <v>69</v>
      </c>
      <c r="AY133" s="213" t="s">
        <v>134</v>
      </c>
    </row>
    <row r="134" spans="1:65" s="13" customFormat="1" ht="11.25">
      <c r="B134" s="203"/>
      <c r="C134" s="204"/>
      <c r="D134" s="198" t="s">
        <v>148</v>
      </c>
      <c r="E134" s="205" t="s">
        <v>19</v>
      </c>
      <c r="F134" s="206" t="s">
        <v>175</v>
      </c>
      <c r="G134" s="204"/>
      <c r="H134" s="207">
        <v>-1.296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148</v>
      </c>
      <c r="AU134" s="213" t="s">
        <v>79</v>
      </c>
      <c r="AV134" s="13" t="s">
        <v>79</v>
      </c>
      <c r="AW134" s="13" t="s">
        <v>31</v>
      </c>
      <c r="AX134" s="13" t="s">
        <v>69</v>
      </c>
      <c r="AY134" s="213" t="s">
        <v>134</v>
      </c>
    </row>
    <row r="135" spans="1:65" s="13" customFormat="1" ht="11.25">
      <c r="B135" s="203"/>
      <c r="C135" s="204"/>
      <c r="D135" s="198" t="s">
        <v>148</v>
      </c>
      <c r="E135" s="205" t="s">
        <v>19</v>
      </c>
      <c r="F135" s="206" t="s">
        <v>176</v>
      </c>
      <c r="G135" s="204"/>
      <c r="H135" s="207">
        <v>-0.432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148</v>
      </c>
      <c r="AU135" s="213" t="s">
        <v>79</v>
      </c>
      <c r="AV135" s="13" t="s">
        <v>79</v>
      </c>
      <c r="AW135" s="13" t="s">
        <v>31</v>
      </c>
      <c r="AX135" s="13" t="s">
        <v>69</v>
      </c>
      <c r="AY135" s="213" t="s">
        <v>134</v>
      </c>
    </row>
    <row r="136" spans="1:65" s="13" customFormat="1" ht="11.25">
      <c r="B136" s="203"/>
      <c r="C136" s="204"/>
      <c r="D136" s="198" t="s">
        <v>148</v>
      </c>
      <c r="E136" s="205" t="s">
        <v>19</v>
      </c>
      <c r="F136" s="206" t="s">
        <v>177</v>
      </c>
      <c r="G136" s="204"/>
      <c r="H136" s="207">
        <v>-0.216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148</v>
      </c>
      <c r="AU136" s="213" t="s">
        <v>79</v>
      </c>
      <c r="AV136" s="13" t="s">
        <v>79</v>
      </c>
      <c r="AW136" s="13" t="s">
        <v>31</v>
      </c>
      <c r="AX136" s="13" t="s">
        <v>69</v>
      </c>
      <c r="AY136" s="213" t="s">
        <v>134</v>
      </c>
    </row>
    <row r="137" spans="1:65" s="15" customFormat="1" ht="11.25">
      <c r="B137" s="224"/>
      <c r="C137" s="225"/>
      <c r="D137" s="198" t="s">
        <v>148</v>
      </c>
      <c r="E137" s="226" t="s">
        <v>19</v>
      </c>
      <c r="F137" s="227" t="s">
        <v>164</v>
      </c>
      <c r="G137" s="225"/>
      <c r="H137" s="228">
        <v>4.895999999999999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148</v>
      </c>
      <c r="AU137" s="234" t="s">
        <v>79</v>
      </c>
      <c r="AV137" s="15" t="s">
        <v>142</v>
      </c>
      <c r="AW137" s="15" t="s">
        <v>31</v>
      </c>
      <c r="AX137" s="15" t="s">
        <v>77</v>
      </c>
      <c r="AY137" s="234" t="s">
        <v>134</v>
      </c>
    </row>
    <row r="138" spans="1:65" s="12" customFormat="1" ht="22.9" customHeight="1">
      <c r="B138" s="169"/>
      <c r="C138" s="170"/>
      <c r="D138" s="171" t="s">
        <v>68</v>
      </c>
      <c r="E138" s="183" t="s">
        <v>79</v>
      </c>
      <c r="F138" s="183" t="s">
        <v>178</v>
      </c>
      <c r="G138" s="170"/>
      <c r="H138" s="170"/>
      <c r="I138" s="173"/>
      <c r="J138" s="184">
        <f>BK138</f>
        <v>0</v>
      </c>
      <c r="K138" s="170"/>
      <c r="L138" s="175"/>
      <c r="M138" s="176"/>
      <c r="N138" s="177"/>
      <c r="O138" s="177"/>
      <c r="P138" s="178">
        <f>SUM(P139:P141)</f>
        <v>0</v>
      </c>
      <c r="Q138" s="177"/>
      <c r="R138" s="178">
        <f>SUM(R139:R141)</f>
        <v>7.8382560000000003</v>
      </c>
      <c r="S138" s="177"/>
      <c r="T138" s="179">
        <f>SUM(T139:T141)</f>
        <v>0</v>
      </c>
      <c r="AR138" s="180" t="s">
        <v>77</v>
      </c>
      <c r="AT138" s="181" t="s">
        <v>68</v>
      </c>
      <c r="AU138" s="181" t="s">
        <v>77</v>
      </c>
      <c r="AY138" s="180" t="s">
        <v>134</v>
      </c>
      <c r="BK138" s="182">
        <f>SUM(BK139:BK141)</f>
        <v>0</v>
      </c>
    </row>
    <row r="139" spans="1:65" s="2" customFormat="1" ht="16.5" customHeight="1">
      <c r="A139" s="36"/>
      <c r="B139" s="37"/>
      <c r="C139" s="185" t="s">
        <v>179</v>
      </c>
      <c r="D139" s="185" t="s">
        <v>137</v>
      </c>
      <c r="E139" s="186" t="s">
        <v>180</v>
      </c>
      <c r="F139" s="187" t="s">
        <v>181</v>
      </c>
      <c r="G139" s="188" t="s">
        <v>140</v>
      </c>
      <c r="H139" s="189">
        <v>18.3</v>
      </c>
      <c r="I139" s="190"/>
      <c r="J139" s="191">
        <f>ROUND(I139*H139,2)</f>
        <v>0</v>
      </c>
      <c r="K139" s="187" t="s">
        <v>141</v>
      </c>
      <c r="L139" s="41"/>
      <c r="M139" s="192" t="s">
        <v>19</v>
      </c>
      <c r="N139" s="193" t="s">
        <v>40</v>
      </c>
      <c r="O139" s="66"/>
      <c r="P139" s="194">
        <f>O139*H139</f>
        <v>0</v>
      </c>
      <c r="Q139" s="194">
        <v>0.42831999999999998</v>
      </c>
      <c r="R139" s="194">
        <f>Q139*H139</f>
        <v>7.8382560000000003</v>
      </c>
      <c r="S139" s="194">
        <v>0</v>
      </c>
      <c r="T139" s="19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6" t="s">
        <v>142</v>
      </c>
      <c r="AT139" s="196" t="s">
        <v>137</v>
      </c>
      <c r="AU139" s="196" t="s">
        <v>79</v>
      </c>
      <c r="AY139" s="19" t="s">
        <v>134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9" t="s">
        <v>77</v>
      </c>
      <c r="BK139" s="197">
        <f>ROUND(I139*H139,2)</f>
        <v>0</v>
      </c>
      <c r="BL139" s="19" t="s">
        <v>142</v>
      </c>
      <c r="BM139" s="196" t="s">
        <v>182</v>
      </c>
    </row>
    <row r="140" spans="1:65" s="2" customFormat="1" ht="19.5">
      <c r="A140" s="36"/>
      <c r="B140" s="37"/>
      <c r="C140" s="38"/>
      <c r="D140" s="198" t="s">
        <v>144</v>
      </c>
      <c r="E140" s="38"/>
      <c r="F140" s="199" t="s">
        <v>183</v>
      </c>
      <c r="G140" s="38"/>
      <c r="H140" s="38"/>
      <c r="I140" s="106"/>
      <c r="J140" s="38"/>
      <c r="K140" s="38"/>
      <c r="L140" s="41"/>
      <c r="M140" s="200"/>
      <c r="N140" s="201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144</v>
      </c>
      <c r="AU140" s="19" t="s">
        <v>79</v>
      </c>
    </row>
    <row r="141" spans="1:65" s="13" customFormat="1" ht="11.25">
      <c r="B141" s="203"/>
      <c r="C141" s="204"/>
      <c r="D141" s="198" t="s">
        <v>148</v>
      </c>
      <c r="E141" s="205" t="s">
        <v>19</v>
      </c>
      <c r="F141" s="206" t="s">
        <v>184</v>
      </c>
      <c r="G141" s="204"/>
      <c r="H141" s="207">
        <v>18.3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148</v>
      </c>
      <c r="AU141" s="213" t="s">
        <v>79</v>
      </c>
      <c r="AV141" s="13" t="s">
        <v>79</v>
      </c>
      <c r="AW141" s="13" t="s">
        <v>31</v>
      </c>
      <c r="AX141" s="13" t="s">
        <v>77</v>
      </c>
      <c r="AY141" s="213" t="s">
        <v>134</v>
      </c>
    </row>
    <row r="142" spans="1:65" s="12" customFormat="1" ht="22.9" customHeight="1">
      <c r="B142" s="169"/>
      <c r="C142" s="170"/>
      <c r="D142" s="171" t="s">
        <v>68</v>
      </c>
      <c r="E142" s="183" t="s">
        <v>170</v>
      </c>
      <c r="F142" s="183" t="s">
        <v>185</v>
      </c>
      <c r="G142" s="170"/>
      <c r="H142" s="170"/>
      <c r="I142" s="173"/>
      <c r="J142" s="184">
        <f>BK142</f>
        <v>0</v>
      </c>
      <c r="K142" s="170"/>
      <c r="L142" s="175"/>
      <c r="M142" s="176"/>
      <c r="N142" s="177"/>
      <c r="O142" s="177"/>
      <c r="P142" s="178">
        <f>SUM(P143:P166)</f>
        <v>0</v>
      </c>
      <c r="Q142" s="177"/>
      <c r="R142" s="178">
        <f>SUM(R143:R166)</f>
        <v>1.7197199999999999</v>
      </c>
      <c r="S142" s="177"/>
      <c r="T142" s="179">
        <f>SUM(T143:T166)</f>
        <v>0</v>
      </c>
      <c r="AR142" s="180" t="s">
        <v>77</v>
      </c>
      <c r="AT142" s="181" t="s">
        <v>68</v>
      </c>
      <c r="AU142" s="181" t="s">
        <v>77</v>
      </c>
      <c r="AY142" s="180" t="s">
        <v>134</v>
      </c>
      <c r="BK142" s="182">
        <f>SUM(BK143:BK166)</f>
        <v>0</v>
      </c>
    </row>
    <row r="143" spans="1:65" s="2" customFormat="1" ht="21.75" customHeight="1">
      <c r="A143" s="36"/>
      <c r="B143" s="37"/>
      <c r="C143" s="185" t="s">
        <v>142</v>
      </c>
      <c r="D143" s="185" t="s">
        <v>137</v>
      </c>
      <c r="E143" s="186" t="s">
        <v>186</v>
      </c>
      <c r="F143" s="187" t="s">
        <v>187</v>
      </c>
      <c r="G143" s="188" t="s">
        <v>140</v>
      </c>
      <c r="H143" s="189">
        <v>1.9279999999999999</v>
      </c>
      <c r="I143" s="190"/>
      <c r="J143" s="191">
        <f>ROUND(I143*H143,2)</f>
        <v>0</v>
      </c>
      <c r="K143" s="187" t="s">
        <v>19</v>
      </c>
      <c r="L143" s="41"/>
      <c r="M143" s="192" t="s">
        <v>19</v>
      </c>
      <c r="N143" s="193" t="s">
        <v>40</v>
      </c>
      <c r="O143" s="66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6" t="s">
        <v>142</v>
      </c>
      <c r="AT143" s="196" t="s">
        <v>137</v>
      </c>
      <c r="AU143" s="196" t="s">
        <v>79</v>
      </c>
      <c r="AY143" s="19" t="s">
        <v>134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9" t="s">
        <v>77</v>
      </c>
      <c r="BK143" s="197">
        <f>ROUND(I143*H143,2)</f>
        <v>0</v>
      </c>
      <c r="BL143" s="19" t="s">
        <v>142</v>
      </c>
      <c r="BM143" s="196" t="s">
        <v>188</v>
      </c>
    </row>
    <row r="144" spans="1:65" s="2" customFormat="1" ht="11.25">
      <c r="A144" s="36"/>
      <c r="B144" s="37"/>
      <c r="C144" s="38"/>
      <c r="D144" s="198" t="s">
        <v>144</v>
      </c>
      <c r="E144" s="38"/>
      <c r="F144" s="199" t="s">
        <v>187</v>
      </c>
      <c r="G144" s="38"/>
      <c r="H144" s="38"/>
      <c r="I144" s="106"/>
      <c r="J144" s="38"/>
      <c r="K144" s="38"/>
      <c r="L144" s="41"/>
      <c r="M144" s="200"/>
      <c r="N144" s="201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144</v>
      </c>
      <c r="AU144" s="19" t="s">
        <v>79</v>
      </c>
    </row>
    <row r="145" spans="1:65" s="14" customFormat="1" ht="11.25">
      <c r="B145" s="214"/>
      <c r="C145" s="215"/>
      <c r="D145" s="198" t="s">
        <v>148</v>
      </c>
      <c r="E145" s="216" t="s">
        <v>19</v>
      </c>
      <c r="F145" s="217" t="s">
        <v>189</v>
      </c>
      <c r="G145" s="215"/>
      <c r="H145" s="216" t="s">
        <v>19</v>
      </c>
      <c r="I145" s="218"/>
      <c r="J145" s="215"/>
      <c r="K145" s="215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148</v>
      </c>
      <c r="AU145" s="223" t="s">
        <v>79</v>
      </c>
      <c r="AV145" s="14" t="s">
        <v>77</v>
      </c>
      <c r="AW145" s="14" t="s">
        <v>31</v>
      </c>
      <c r="AX145" s="14" t="s">
        <v>69</v>
      </c>
      <c r="AY145" s="223" t="s">
        <v>134</v>
      </c>
    </row>
    <row r="146" spans="1:65" s="13" customFormat="1" ht="11.25">
      <c r="B146" s="203"/>
      <c r="C146" s="204"/>
      <c r="D146" s="198" t="s">
        <v>148</v>
      </c>
      <c r="E146" s="205" t="s">
        <v>19</v>
      </c>
      <c r="F146" s="206" t="s">
        <v>190</v>
      </c>
      <c r="G146" s="204"/>
      <c r="H146" s="207">
        <v>1.028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148</v>
      </c>
      <c r="AU146" s="213" t="s">
        <v>79</v>
      </c>
      <c r="AV146" s="13" t="s">
        <v>79</v>
      </c>
      <c r="AW146" s="13" t="s">
        <v>31</v>
      </c>
      <c r="AX146" s="13" t="s">
        <v>69</v>
      </c>
      <c r="AY146" s="213" t="s">
        <v>134</v>
      </c>
    </row>
    <row r="147" spans="1:65" s="16" customFormat="1" ht="11.25">
      <c r="B147" s="235"/>
      <c r="C147" s="236"/>
      <c r="D147" s="198" t="s">
        <v>148</v>
      </c>
      <c r="E147" s="237" t="s">
        <v>19</v>
      </c>
      <c r="F147" s="238" t="s">
        <v>191</v>
      </c>
      <c r="G147" s="236"/>
      <c r="H147" s="239">
        <v>1.028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148</v>
      </c>
      <c r="AU147" s="245" t="s">
        <v>79</v>
      </c>
      <c r="AV147" s="16" t="s">
        <v>170</v>
      </c>
      <c r="AW147" s="16" t="s">
        <v>31</v>
      </c>
      <c r="AX147" s="16" t="s">
        <v>69</v>
      </c>
      <c r="AY147" s="245" t="s">
        <v>134</v>
      </c>
    </row>
    <row r="148" spans="1:65" s="14" customFormat="1" ht="11.25">
      <c r="B148" s="214"/>
      <c r="C148" s="215"/>
      <c r="D148" s="198" t="s">
        <v>148</v>
      </c>
      <c r="E148" s="216" t="s">
        <v>19</v>
      </c>
      <c r="F148" s="217" t="s">
        <v>192</v>
      </c>
      <c r="G148" s="215"/>
      <c r="H148" s="216" t="s">
        <v>19</v>
      </c>
      <c r="I148" s="218"/>
      <c r="J148" s="215"/>
      <c r="K148" s="215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148</v>
      </c>
      <c r="AU148" s="223" t="s">
        <v>79</v>
      </c>
      <c r="AV148" s="14" t="s">
        <v>77</v>
      </c>
      <c r="AW148" s="14" t="s">
        <v>31</v>
      </c>
      <c r="AX148" s="14" t="s">
        <v>69</v>
      </c>
      <c r="AY148" s="223" t="s">
        <v>134</v>
      </c>
    </row>
    <row r="149" spans="1:65" s="13" customFormat="1" ht="11.25">
      <c r="B149" s="203"/>
      <c r="C149" s="204"/>
      <c r="D149" s="198" t="s">
        <v>148</v>
      </c>
      <c r="E149" s="205" t="s">
        <v>19</v>
      </c>
      <c r="F149" s="206" t="s">
        <v>193</v>
      </c>
      <c r="G149" s="204"/>
      <c r="H149" s="207">
        <v>0.9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148</v>
      </c>
      <c r="AU149" s="213" t="s">
        <v>79</v>
      </c>
      <c r="AV149" s="13" t="s">
        <v>79</v>
      </c>
      <c r="AW149" s="13" t="s">
        <v>31</v>
      </c>
      <c r="AX149" s="13" t="s">
        <v>69</v>
      </c>
      <c r="AY149" s="213" t="s">
        <v>134</v>
      </c>
    </row>
    <row r="150" spans="1:65" s="16" customFormat="1" ht="11.25">
      <c r="B150" s="235"/>
      <c r="C150" s="236"/>
      <c r="D150" s="198" t="s">
        <v>148</v>
      </c>
      <c r="E150" s="237" t="s">
        <v>19</v>
      </c>
      <c r="F150" s="238" t="s">
        <v>191</v>
      </c>
      <c r="G150" s="236"/>
      <c r="H150" s="239">
        <v>0.9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148</v>
      </c>
      <c r="AU150" s="245" t="s">
        <v>79</v>
      </c>
      <c r="AV150" s="16" t="s">
        <v>170</v>
      </c>
      <c r="AW150" s="16" t="s">
        <v>31</v>
      </c>
      <c r="AX150" s="16" t="s">
        <v>69</v>
      </c>
      <c r="AY150" s="245" t="s">
        <v>134</v>
      </c>
    </row>
    <row r="151" spans="1:65" s="15" customFormat="1" ht="11.25">
      <c r="B151" s="224"/>
      <c r="C151" s="225"/>
      <c r="D151" s="198" t="s">
        <v>148</v>
      </c>
      <c r="E151" s="226" t="s">
        <v>19</v>
      </c>
      <c r="F151" s="227" t="s">
        <v>164</v>
      </c>
      <c r="G151" s="225"/>
      <c r="H151" s="228">
        <v>1.9279999999999999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148</v>
      </c>
      <c r="AU151" s="234" t="s">
        <v>79</v>
      </c>
      <c r="AV151" s="15" t="s">
        <v>142</v>
      </c>
      <c r="AW151" s="15" t="s">
        <v>31</v>
      </c>
      <c r="AX151" s="15" t="s">
        <v>77</v>
      </c>
      <c r="AY151" s="234" t="s">
        <v>134</v>
      </c>
    </row>
    <row r="152" spans="1:65" s="2" customFormat="1" ht="16.5" customHeight="1">
      <c r="A152" s="36"/>
      <c r="B152" s="37"/>
      <c r="C152" s="185" t="s">
        <v>194</v>
      </c>
      <c r="D152" s="185" t="s">
        <v>137</v>
      </c>
      <c r="E152" s="186" t="s">
        <v>195</v>
      </c>
      <c r="F152" s="187" t="s">
        <v>196</v>
      </c>
      <c r="G152" s="188" t="s">
        <v>140</v>
      </c>
      <c r="H152" s="189">
        <v>23.279</v>
      </c>
      <c r="I152" s="190"/>
      <c r="J152" s="191">
        <f>ROUND(I152*H152,2)</f>
        <v>0</v>
      </c>
      <c r="K152" s="187" t="s">
        <v>19</v>
      </c>
      <c r="L152" s="41"/>
      <c r="M152" s="192" t="s">
        <v>19</v>
      </c>
      <c r="N152" s="193" t="s">
        <v>40</v>
      </c>
      <c r="O152" s="66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6" t="s">
        <v>142</v>
      </c>
      <c r="AT152" s="196" t="s">
        <v>137</v>
      </c>
      <c r="AU152" s="196" t="s">
        <v>79</v>
      </c>
      <c r="AY152" s="19" t="s">
        <v>134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9" t="s">
        <v>77</v>
      </c>
      <c r="BK152" s="197">
        <f>ROUND(I152*H152,2)</f>
        <v>0</v>
      </c>
      <c r="BL152" s="19" t="s">
        <v>142</v>
      </c>
      <c r="BM152" s="196" t="s">
        <v>197</v>
      </c>
    </row>
    <row r="153" spans="1:65" s="2" customFormat="1" ht="11.25">
      <c r="A153" s="36"/>
      <c r="B153" s="37"/>
      <c r="C153" s="38"/>
      <c r="D153" s="198" t="s">
        <v>144</v>
      </c>
      <c r="E153" s="38"/>
      <c r="F153" s="199" t="s">
        <v>196</v>
      </c>
      <c r="G153" s="38"/>
      <c r="H153" s="38"/>
      <c r="I153" s="106"/>
      <c r="J153" s="38"/>
      <c r="K153" s="38"/>
      <c r="L153" s="41"/>
      <c r="M153" s="200"/>
      <c r="N153" s="201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144</v>
      </c>
      <c r="AU153" s="19" t="s">
        <v>79</v>
      </c>
    </row>
    <row r="154" spans="1:65" s="14" customFormat="1" ht="11.25">
      <c r="B154" s="214"/>
      <c r="C154" s="215"/>
      <c r="D154" s="198" t="s">
        <v>148</v>
      </c>
      <c r="E154" s="216" t="s">
        <v>19</v>
      </c>
      <c r="F154" s="217" t="s">
        <v>198</v>
      </c>
      <c r="G154" s="215"/>
      <c r="H154" s="216" t="s">
        <v>19</v>
      </c>
      <c r="I154" s="218"/>
      <c r="J154" s="215"/>
      <c r="K154" s="215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148</v>
      </c>
      <c r="AU154" s="223" t="s">
        <v>79</v>
      </c>
      <c r="AV154" s="14" t="s">
        <v>77</v>
      </c>
      <c r="AW154" s="14" t="s">
        <v>31</v>
      </c>
      <c r="AX154" s="14" t="s">
        <v>69</v>
      </c>
      <c r="AY154" s="223" t="s">
        <v>134</v>
      </c>
    </row>
    <row r="155" spans="1:65" s="13" customFormat="1" ht="11.25">
      <c r="B155" s="203"/>
      <c r="C155" s="204"/>
      <c r="D155" s="198" t="s">
        <v>148</v>
      </c>
      <c r="E155" s="205" t="s">
        <v>19</v>
      </c>
      <c r="F155" s="206" t="s">
        <v>199</v>
      </c>
      <c r="G155" s="204"/>
      <c r="H155" s="207">
        <v>7.8250000000000002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148</v>
      </c>
      <c r="AU155" s="213" t="s">
        <v>79</v>
      </c>
      <c r="AV155" s="13" t="s">
        <v>79</v>
      </c>
      <c r="AW155" s="13" t="s">
        <v>31</v>
      </c>
      <c r="AX155" s="13" t="s">
        <v>69</v>
      </c>
      <c r="AY155" s="213" t="s">
        <v>134</v>
      </c>
    </row>
    <row r="156" spans="1:65" s="13" customFormat="1" ht="11.25">
      <c r="B156" s="203"/>
      <c r="C156" s="204"/>
      <c r="D156" s="198" t="s">
        <v>148</v>
      </c>
      <c r="E156" s="205" t="s">
        <v>19</v>
      </c>
      <c r="F156" s="206" t="s">
        <v>200</v>
      </c>
      <c r="G156" s="204"/>
      <c r="H156" s="207">
        <v>15.454000000000001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148</v>
      </c>
      <c r="AU156" s="213" t="s">
        <v>79</v>
      </c>
      <c r="AV156" s="13" t="s">
        <v>79</v>
      </c>
      <c r="AW156" s="13" t="s">
        <v>31</v>
      </c>
      <c r="AX156" s="13" t="s">
        <v>69</v>
      </c>
      <c r="AY156" s="213" t="s">
        <v>134</v>
      </c>
    </row>
    <row r="157" spans="1:65" s="15" customFormat="1" ht="11.25">
      <c r="B157" s="224"/>
      <c r="C157" s="225"/>
      <c r="D157" s="198" t="s">
        <v>148</v>
      </c>
      <c r="E157" s="226" t="s">
        <v>19</v>
      </c>
      <c r="F157" s="227" t="s">
        <v>164</v>
      </c>
      <c r="G157" s="225"/>
      <c r="H157" s="228">
        <v>23.279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AT157" s="234" t="s">
        <v>148</v>
      </c>
      <c r="AU157" s="234" t="s">
        <v>79</v>
      </c>
      <c r="AV157" s="15" t="s">
        <v>142</v>
      </c>
      <c r="AW157" s="15" t="s">
        <v>31</v>
      </c>
      <c r="AX157" s="15" t="s">
        <v>77</v>
      </c>
      <c r="AY157" s="234" t="s">
        <v>134</v>
      </c>
    </row>
    <row r="158" spans="1:65" s="2" customFormat="1" ht="16.5" customHeight="1">
      <c r="A158" s="36"/>
      <c r="B158" s="37"/>
      <c r="C158" s="185" t="s">
        <v>201</v>
      </c>
      <c r="D158" s="185" t="s">
        <v>137</v>
      </c>
      <c r="E158" s="186" t="s">
        <v>202</v>
      </c>
      <c r="F158" s="187" t="s">
        <v>203</v>
      </c>
      <c r="G158" s="188" t="s">
        <v>157</v>
      </c>
      <c r="H158" s="189">
        <v>0.75</v>
      </c>
      <c r="I158" s="190"/>
      <c r="J158" s="191">
        <f>ROUND(I158*H158,2)</f>
        <v>0</v>
      </c>
      <c r="K158" s="187" t="s">
        <v>141</v>
      </c>
      <c r="L158" s="41"/>
      <c r="M158" s="192" t="s">
        <v>19</v>
      </c>
      <c r="N158" s="193" t="s">
        <v>40</v>
      </c>
      <c r="O158" s="66"/>
      <c r="P158" s="194">
        <f>O158*H158</f>
        <v>0</v>
      </c>
      <c r="Q158" s="194">
        <v>2.2929599999999999</v>
      </c>
      <c r="R158" s="194">
        <f>Q158*H158</f>
        <v>1.7197199999999999</v>
      </c>
      <c r="S158" s="194">
        <v>0</v>
      </c>
      <c r="T158" s="19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6" t="s">
        <v>142</v>
      </c>
      <c r="AT158" s="196" t="s">
        <v>137</v>
      </c>
      <c r="AU158" s="196" t="s">
        <v>79</v>
      </c>
      <c r="AY158" s="19" t="s">
        <v>134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9" t="s">
        <v>77</v>
      </c>
      <c r="BK158" s="197">
        <f>ROUND(I158*H158,2)</f>
        <v>0</v>
      </c>
      <c r="BL158" s="19" t="s">
        <v>142</v>
      </c>
      <c r="BM158" s="196" t="s">
        <v>204</v>
      </c>
    </row>
    <row r="159" spans="1:65" s="2" customFormat="1" ht="19.5">
      <c r="A159" s="36"/>
      <c r="B159" s="37"/>
      <c r="C159" s="38"/>
      <c r="D159" s="198" t="s">
        <v>144</v>
      </c>
      <c r="E159" s="38"/>
      <c r="F159" s="199" t="s">
        <v>205</v>
      </c>
      <c r="G159" s="38"/>
      <c r="H159" s="38"/>
      <c r="I159" s="106"/>
      <c r="J159" s="38"/>
      <c r="K159" s="38"/>
      <c r="L159" s="41"/>
      <c r="M159" s="200"/>
      <c r="N159" s="201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144</v>
      </c>
      <c r="AU159" s="19" t="s">
        <v>79</v>
      </c>
    </row>
    <row r="160" spans="1:65" s="2" customFormat="1" ht="97.5">
      <c r="A160" s="36"/>
      <c r="B160" s="37"/>
      <c r="C160" s="38"/>
      <c r="D160" s="198" t="s">
        <v>146</v>
      </c>
      <c r="E160" s="38"/>
      <c r="F160" s="202" t="s">
        <v>206</v>
      </c>
      <c r="G160" s="38"/>
      <c r="H160" s="38"/>
      <c r="I160" s="106"/>
      <c r="J160" s="38"/>
      <c r="K160" s="38"/>
      <c r="L160" s="41"/>
      <c r="M160" s="200"/>
      <c r="N160" s="201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146</v>
      </c>
      <c r="AU160" s="19" t="s">
        <v>79</v>
      </c>
    </row>
    <row r="161" spans="1:65" s="13" customFormat="1" ht="11.25">
      <c r="B161" s="203"/>
      <c r="C161" s="204"/>
      <c r="D161" s="198" t="s">
        <v>148</v>
      </c>
      <c r="E161" s="205" t="s">
        <v>19</v>
      </c>
      <c r="F161" s="206" t="s">
        <v>207</v>
      </c>
      <c r="G161" s="204"/>
      <c r="H161" s="207">
        <v>0.75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148</v>
      </c>
      <c r="AU161" s="213" t="s">
        <v>79</v>
      </c>
      <c r="AV161" s="13" t="s">
        <v>79</v>
      </c>
      <c r="AW161" s="13" t="s">
        <v>31</v>
      </c>
      <c r="AX161" s="13" t="s">
        <v>77</v>
      </c>
      <c r="AY161" s="213" t="s">
        <v>134</v>
      </c>
    </row>
    <row r="162" spans="1:65" s="2" customFormat="1" ht="16.5" customHeight="1">
      <c r="A162" s="36"/>
      <c r="B162" s="37"/>
      <c r="C162" s="185" t="s">
        <v>173</v>
      </c>
      <c r="D162" s="185" t="s">
        <v>137</v>
      </c>
      <c r="E162" s="186" t="s">
        <v>208</v>
      </c>
      <c r="F162" s="187" t="s">
        <v>209</v>
      </c>
      <c r="G162" s="188" t="s">
        <v>140</v>
      </c>
      <c r="H162" s="189">
        <v>7.7190000000000003</v>
      </c>
      <c r="I162" s="190"/>
      <c r="J162" s="191">
        <f>ROUND(I162*H162,2)</f>
        <v>0</v>
      </c>
      <c r="K162" s="187" t="s">
        <v>19</v>
      </c>
      <c r="L162" s="41"/>
      <c r="M162" s="192" t="s">
        <v>19</v>
      </c>
      <c r="N162" s="193" t="s">
        <v>40</v>
      </c>
      <c r="O162" s="66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6" t="s">
        <v>142</v>
      </c>
      <c r="AT162" s="196" t="s">
        <v>137</v>
      </c>
      <c r="AU162" s="196" t="s">
        <v>79</v>
      </c>
      <c r="AY162" s="19" t="s">
        <v>134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9" t="s">
        <v>77</v>
      </c>
      <c r="BK162" s="197">
        <f>ROUND(I162*H162,2)</f>
        <v>0</v>
      </c>
      <c r="BL162" s="19" t="s">
        <v>142</v>
      </c>
      <c r="BM162" s="196" t="s">
        <v>210</v>
      </c>
    </row>
    <row r="163" spans="1:65" s="2" customFormat="1" ht="11.25">
      <c r="A163" s="36"/>
      <c r="B163" s="37"/>
      <c r="C163" s="38"/>
      <c r="D163" s="198" t="s">
        <v>144</v>
      </c>
      <c r="E163" s="38"/>
      <c r="F163" s="199" t="s">
        <v>209</v>
      </c>
      <c r="G163" s="38"/>
      <c r="H163" s="38"/>
      <c r="I163" s="106"/>
      <c r="J163" s="38"/>
      <c r="K163" s="38"/>
      <c r="L163" s="41"/>
      <c r="M163" s="200"/>
      <c r="N163" s="201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144</v>
      </c>
      <c r="AU163" s="19" t="s">
        <v>79</v>
      </c>
    </row>
    <row r="164" spans="1:65" s="14" customFormat="1" ht="11.25">
      <c r="B164" s="214"/>
      <c r="C164" s="215"/>
      <c r="D164" s="198" t="s">
        <v>148</v>
      </c>
      <c r="E164" s="216" t="s">
        <v>19</v>
      </c>
      <c r="F164" s="217" t="s">
        <v>189</v>
      </c>
      <c r="G164" s="215"/>
      <c r="H164" s="216" t="s">
        <v>19</v>
      </c>
      <c r="I164" s="218"/>
      <c r="J164" s="215"/>
      <c r="K164" s="215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148</v>
      </c>
      <c r="AU164" s="223" t="s">
        <v>79</v>
      </c>
      <c r="AV164" s="14" t="s">
        <v>77</v>
      </c>
      <c r="AW164" s="14" t="s">
        <v>31</v>
      </c>
      <c r="AX164" s="14" t="s">
        <v>69</v>
      </c>
      <c r="AY164" s="223" t="s">
        <v>134</v>
      </c>
    </row>
    <row r="165" spans="1:65" s="13" customFormat="1" ht="11.25">
      <c r="B165" s="203"/>
      <c r="C165" s="204"/>
      <c r="D165" s="198" t="s">
        <v>148</v>
      </c>
      <c r="E165" s="205" t="s">
        <v>19</v>
      </c>
      <c r="F165" s="206" t="s">
        <v>211</v>
      </c>
      <c r="G165" s="204"/>
      <c r="H165" s="207">
        <v>7.7190000000000003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148</v>
      </c>
      <c r="AU165" s="213" t="s">
        <v>79</v>
      </c>
      <c r="AV165" s="13" t="s">
        <v>79</v>
      </c>
      <c r="AW165" s="13" t="s">
        <v>31</v>
      </c>
      <c r="AX165" s="13" t="s">
        <v>69</v>
      </c>
      <c r="AY165" s="213" t="s">
        <v>134</v>
      </c>
    </row>
    <row r="166" spans="1:65" s="15" customFormat="1" ht="11.25">
      <c r="B166" s="224"/>
      <c r="C166" s="225"/>
      <c r="D166" s="198" t="s">
        <v>148</v>
      </c>
      <c r="E166" s="226" t="s">
        <v>19</v>
      </c>
      <c r="F166" s="227" t="s">
        <v>164</v>
      </c>
      <c r="G166" s="225"/>
      <c r="H166" s="228">
        <v>7.7190000000000003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148</v>
      </c>
      <c r="AU166" s="234" t="s">
        <v>79</v>
      </c>
      <c r="AV166" s="15" t="s">
        <v>142</v>
      </c>
      <c r="AW166" s="15" t="s">
        <v>31</v>
      </c>
      <c r="AX166" s="15" t="s">
        <v>77</v>
      </c>
      <c r="AY166" s="234" t="s">
        <v>134</v>
      </c>
    </row>
    <row r="167" spans="1:65" s="12" customFormat="1" ht="22.9" customHeight="1">
      <c r="B167" s="169"/>
      <c r="C167" s="170"/>
      <c r="D167" s="171" t="s">
        <v>68</v>
      </c>
      <c r="E167" s="183" t="s">
        <v>142</v>
      </c>
      <c r="F167" s="183" t="s">
        <v>212</v>
      </c>
      <c r="G167" s="170"/>
      <c r="H167" s="170"/>
      <c r="I167" s="173"/>
      <c r="J167" s="184">
        <f>BK167</f>
        <v>0</v>
      </c>
      <c r="K167" s="170"/>
      <c r="L167" s="175"/>
      <c r="M167" s="176"/>
      <c r="N167" s="177"/>
      <c r="O167" s="177"/>
      <c r="P167" s="178">
        <f>SUM(P168:P182)</f>
        <v>0</v>
      </c>
      <c r="Q167" s="177"/>
      <c r="R167" s="178">
        <f>SUM(R168:R182)</f>
        <v>0</v>
      </c>
      <c r="S167" s="177"/>
      <c r="T167" s="179">
        <f>SUM(T168:T182)</f>
        <v>0</v>
      </c>
      <c r="AR167" s="180" t="s">
        <v>77</v>
      </c>
      <c r="AT167" s="181" t="s">
        <v>68</v>
      </c>
      <c r="AU167" s="181" t="s">
        <v>77</v>
      </c>
      <c r="AY167" s="180" t="s">
        <v>134</v>
      </c>
      <c r="BK167" s="182">
        <f>SUM(BK168:BK182)</f>
        <v>0</v>
      </c>
    </row>
    <row r="168" spans="1:65" s="2" customFormat="1" ht="16.5" customHeight="1">
      <c r="A168" s="36"/>
      <c r="B168" s="37"/>
      <c r="C168" s="185" t="s">
        <v>213</v>
      </c>
      <c r="D168" s="185" t="s">
        <v>137</v>
      </c>
      <c r="E168" s="186" t="s">
        <v>214</v>
      </c>
      <c r="F168" s="187" t="s">
        <v>215</v>
      </c>
      <c r="G168" s="188" t="s">
        <v>157</v>
      </c>
      <c r="H168" s="189">
        <v>2.7109999999999999</v>
      </c>
      <c r="I168" s="190"/>
      <c r="J168" s="191">
        <f>ROUND(I168*H168,2)</f>
        <v>0</v>
      </c>
      <c r="K168" s="187" t="s">
        <v>19</v>
      </c>
      <c r="L168" s="41"/>
      <c r="M168" s="192" t="s">
        <v>19</v>
      </c>
      <c r="N168" s="193" t="s">
        <v>40</v>
      </c>
      <c r="O168" s="66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6" t="s">
        <v>142</v>
      </c>
      <c r="AT168" s="196" t="s">
        <v>137</v>
      </c>
      <c r="AU168" s="196" t="s">
        <v>79</v>
      </c>
      <c r="AY168" s="19" t="s">
        <v>134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9" t="s">
        <v>77</v>
      </c>
      <c r="BK168" s="197">
        <f>ROUND(I168*H168,2)</f>
        <v>0</v>
      </c>
      <c r="BL168" s="19" t="s">
        <v>142</v>
      </c>
      <c r="BM168" s="196" t="s">
        <v>216</v>
      </c>
    </row>
    <row r="169" spans="1:65" s="2" customFormat="1" ht="11.25">
      <c r="A169" s="36"/>
      <c r="B169" s="37"/>
      <c r="C169" s="38"/>
      <c r="D169" s="198" t="s">
        <v>144</v>
      </c>
      <c r="E169" s="38"/>
      <c r="F169" s="199" t="s">
        <v>215</v>
      </c>
      <c r="G169" s="38"/>
      <c r="H169" s="38"/>
      <c r="I169" s="106"/>
      <c r="J169" s="38"/>
      <c r="K169" s="38"/>
      <c r="L169" s="41"/>
      <c r="M169" s="200"/>
      <c r="N169" s="201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144</v>
      </c>
      <c r="AU169" s="19" t="s">
        <v>79</v>
      </c>
    </row>
    <row r="170" spans="1:65" s="13" customFormat="1" ht="11.25">
      <c r="B170" s="203"/>
      <c r="C170" s="204"/>
      <c r="D170" s="198" t="s">
        <v>148</v>
      </c>
      <c r="E170" s="205" t="s">
        <v>19</v>
      </c>
      <c r="F170" s="206" t="s">
        <v>217</v>
      </c>
      <c r="G170" s="204"/>
      <c r="H170" s="207">
        <v>2.7109999999999999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148</v>
      </c>
      <c r="AU170" s="213" t="s">
        <v>79</v>
      </c>
      <c r="AV170" s="13" t="s">
        <v>79</v>
      </c>
      <c r="AW170" s="13" t="s">
        <v>31</v>
      </c>
      <c r="AX170" s="13" t="s">
        <v>69</v>
      </c>
      <c r="AY170" s="213" t="s">
        <v>134</v>
      </c>
    </row>
    <row r="171" spans="1:65" s="15" customFormat="1" ht="11.25">
      <c r="B171" s="224"/>
      <c r="C171" s="225"/>
      <c r="D171" s="198" t="s">
        <v>148</v>
      </c>
      <c r="E171" s="226" t="s">
        <v>19</v>
      </c>
      <c r="F171" s="227" t="s">
        <v>164</v>
      </c>
      <c r="G171" s="225"/>
      <c r="H171" s="228">
        <v>2.7109999999999999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AT171" s="234" t="s">
        <v>148</v>
      </c>
      <c r="AU171" s="234" t="s">
        <v>79</v>
      </c>
      <c r="AV171" s="15" t="s">
        <v>142</v>
      </c>
      <c r="AW171" s="15" t="s">
        <v>31</v>
      </c>
      <c r="AX171" s="15" t="s">
        <v>77</v>
      </c>
      <c r="AY171" s="234" t="s">
        <v>134</v>
      </c>
    </row>
    <row r="172" spans="1:65" s="2" customFormat="1" ht="16.5" customHeight="1">
      <c r="A172" s="36"/>
      <c r="B172" s="37"/>
      <c r="C172" s="185" t="s">
        <v>188</v>
      </c>
      <c r="D172" s="185" t="s">
        <v>137</v>
      </c>
      <c r="E172" s="186" t="s">
        <v>218</v>
      </c>
      <c r="F172" s="187" t="s">
        <v>219</v>
      </c>
      <c r="G172" s="188" t="s">
        <v>140</v>
      </c>
      <c r="H172" s="189">
        <v>18.074999999999999</v>
      </c>
      <c r="I172" s="190"/>
      <c r="J172" s="191">
        <f>ROUND(I172*H172,2)</f>
        <v>0</v>
      </c>
      <c r="K172" s="187" t="s">
        <v>19</v>
      </c>
      <c r="L172" s="41"/>
      <c r="M172" s="192" t="s">
        <v>19</v>
      </c>
      <c r="N172" s="193" t="s">
        <v>40</v>
      </c>
      <c r="O172" s="66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6" t="s">
        <v>142</v>
      </c>
      <c r="AT172" s="196" t="s">
        <v>137</v>
      </c>
      <c r="AU172" s="196" t="s">
        <v>79</v>
      </c>
      <c r="AY172" s="19" t="s">
        <v>134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9" t="s">
        <v>77</v>
      </c>
      <c r="BK172" s="197">
        <f>ROUND(I172*H172,2)</f>
        <v>0</v>
      </c>
      <c r="BL172" s="19" t="s">
        <v>142</v>
      </c>
      <c r="BM172" s="196" t="s">
        <v>220</v>
      </c>
    </row>
    <row r="173" spans="1:65" s="2" customFormat="1" ht="11.25">
      <c r="A173" s="36"/>
      <c r="B173" s="37"/>
      <c r="C173" s="38"/>
      <c r="D173" s="198" t="s">
        <v>144</v>
      </c>
      <c r="E173" s="38"/>
      <c r="F173" s="199" t="s">
        <v>219</v>
      </c>
      <c r="G173" s="38"/>
      <c r="H173" s="38"/>
      <c r="I173" s="106"/>
      <c r="J173" s="38"/>
      <c r="K173" s="38"/>
      <c r="L173" s="41"/>
      <c r="M173" s="200"/>
      <c r="N173" s="201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144</v>
      </c>
      <c r="AU173" s="19" t="s">
        <v>79</v>
      </c>
    </row>
    <row r="174" spans="1:65" s="13" customFormat="1" ht="11.25">
      <c r="B174" s="203"/>
      <c r="C174" s="204"/>
      <c r="D174" s="198" t="s">
        <v>148</v>
      </c>
      <c r="E174" s="205" t="s">
        <v>19</v>
      </c>
      <c r="F174" s="206" t="s">
        <v>221</v>
      </c>
      <c r="G174" s="204"/>
      <c r="H174" s="207">
        <v>18.074999999999999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148</v>
      </c>
      <c r="AU174" s="213" t="s">
        <v>79</v>
      </c>
      <c r="AV174" s="13" t="s">
        <v>79</v>
      </c>
      <c r="AW174" s="13" t="s">
        <v>31</v>
      </c>
      <c r="AX174" s="13" t="s">
        <v>69</v>
      </c>
      <c r="AY174" s="213" t="s">
        <v>134</v>
      </c>
    </row>
    <row r="175" spans="1:65" s="15" customFormat="1" ht="11.25">
      <c r="B175" s="224"/>
      <c r="C175" s="225"/>
      <c r="D175" s="198" t="s">
        <v>148</v>
      </c>
      <c r="E175" s="226" t="s">
        <v>19</v>
      </c>
      <c r="F175" s="227" t="s">
        <v>164</v>
      </c>
      <c r="G175" s="225"/>
      <c r="H175" s="228">
        <v>18.074999999999999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AT175" s="234" t="s">
        <v>148</v>
      </c>
      <c r="AU175" s="234" t="s">
        <v>79</v>
      </c>
      <c r="AV175" s="15" t="s">
        <v>142</v>
      </c>
      <c r="AW175" s="15" t="s">
        <v>31</v>
      </c>
      <c r="AX175" s="15" t="s">
        <v>77</v>
      </c>
      <c r="AY175" s="234" t="s">
        <v>134</v>
      </c>
    </row>
    <row r="176" spans="1:65" s="2" customFormat="1" ht="16.5" customHeight="1">
      <c r="A176" s="36"/>
      <c r="B176" s="37"/>
      <c r="C176" s="185" t="s">
        <v>222</v>
      </c>
      <c r="D176" s="185" t="s">
        <v>137</v>
      </c>
      <c r="E176" s="186" t="s">
        <v>223</v>
      </c>
      <c r="F176" s="187" t="s">
        <v>224</v>
      </c>
      <c r="G176" s="188" t="s">
        <v>140</v>
      </c>
      <c r="H176" s="189">
        <v>18.074999999999999</v>
      </c>
      <c r="I176" s="190"/>
      <c r="J176" s="191">
        <f>ROUND(I176*H176,2)</f>
        <v>0</v>
      </c>
      <c r="K176" s="187" t="s">
        <v>19</v>
      </c>
      <c r="L176" s="41"/>
      <c r="M176" s="192" t="s">
        <v>19</v>
      </c>
      <c r="N176" s="193" t="s">
        <v>40</v>
      </c>
      <c r="O176" s="66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6" t="s">
        <v>142</v>
      </c>
      <c r="AT176" s="196" t="s">
        <v>137</v>
      </c>
      <c r="AU176" s="196" t="s">
        <v>79</v>
      </c>
      <c r="AY176" s="19" t="s">
        <v>134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9" t="s">
        <v>77</v>
      </c>
      <c r="BK176" s="197">
        <f>ROUND(I176*H176,2)</f>
        <v>0</v>
      </c>
      <c r="BL176" s="19" t="s">
        <v>142</v>
      </c>
      <c r="BM176" s="196" t="s">
        <v>225</v>
      </c>
    </row>
    <row r="177" spans="1:65" s="2" customFormat="1" ht="11.25">
      <c r="A177" s="36"/>
      <c r="B177" s="37"/>
      <c r="C177" s="38"/>
      <c r="D177" s="198" t="s">
        <v>144</v>
      </c>
      <c r="E177" s="38"/>
      <c r="F177" s="199" t="s">
        <v>224</v>
      </c>
      <c r="G177" s="38"/>
      <c r="H177" s="38"/>
      <c r="I177" s="106"/>
      <c r="J177" s="38"/>
      <c r="K177" s="38"/>
      <c r="L177" s="41"/>
      <c r="M177" s="200"/>
      <c r="N177" s="201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144</v>
      </c>
      <c r="AU177" s="19" t="s">
        <v>79</v>
      </c>
    </row>
    <row r="178" spans="1:65" s="2" customFormat="1" ht="16.5" customHeight="1">
      <c r="A178" s="36"/>
      <c r="B178" s="37"/>
      <c r="C178" s="185" t="s">
        <v>197</v>
      </c>
      <c r="D178" s="185" t="s">
        <v>137</v>
      </c>
      <c r="E178" s="186" t="s">
        <v>226</v>
      </c>
      <c r="F178" s="187" t="s">
        <v>227</v>
      </c>
      <c r="G178" s="188" t="s">
        <v>228</v>
      </c>
      <c r="H178" s="189">
        <v>0.19</v>
      </c>
      <c r="I178" s="190"/>
      <c r="J178" s="191">
        <f>ROUND(I178*H178,2)</f>
        <v>0</v>
      </c>
      <c r="K178" s="187" t="s">
        <v>19</v>
      </c>
      <c r="L178" s="41"/>
      <c r="M178" s="192" t="s">
        <v>19</v>
      </c>
      <c r="N178" s="193" t="s">
        <v>40</v>
      </c>
      <c r="O178" s="66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6" t="s">
        <v>142</v>
      </c>
      <c r="AT178" s="196" t="s">
        <v>137</v>
      </c>
      <c r="AU178" s="196" t="s">
        <v>79</v>
      </c>
      <c r="AY178" s="19" t="s">
        <v>134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9" t="s">
        <v>77</v>
      </c>
      <c r="BK178" s="197">
        <f>ROUND(I178*H178,2)</f>
        <v>0</v>
      </c>
      <c r="BL178" s="19" t="s">
        <v>142</v>
      </c>
      <c r="BM178" s="196" t="s">
        <v>229</v>
      </c>
    </row>
    <row r="179" spans="1:65" s="2" customFormat="1" ht="11.25">
      <c r="A179" s="36"/>
      <c r="B179" s="37"/>
      <c r="C179" s="38"/>
      <c r="D179" s="198" t="s">
        <v>144</v>
      </c>
      <c r="E179" s="38"/>
      <c r="F179" s="199" t="s">
        <v>227</v>
      </c>
      <c r="G179" s="38"/>
      <c r="H179" s="38"/>
      <c r="I179" s="106"/>
      <c r="J179" s="38"/>
      <c r="K179" s="38"/>
      <c r="L179" s="41"/>
      <c r="M179" s="200"/>
      <c r="N179" s="201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144</v>
      </c>
      <c r="AU179" s="19" t="s">
        <v>79</v>
      </c>
    </row>
    <row r="180" spans="1:65" s="14" customFormat="1" ht="11.25">
      <c r="B180" s="214"/>
      <c r="C180" s="215"/>
      <c r="D180" s="198" t="s">
        <v>148</v>
      </c>
      <c r="E180" s="216" t="s">
        <v>19</v>
      </c>
      <c r="F180" s="217" t="s">
        <v>230</v>
      </c>
      <c r="G180" s="215"/>
      <c r="H180" s="216" t="s">
        <v>19</v>
      </c>
      <c r="I180" s="218"/>
      <c r="J180" s="215"/>
      <c r="K180" s="215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148</v>
      </c>
      <c r="AU180" s="223" t="s">
        <v>79</v>
      </c>
      <c r="AV180" s="14" t="s">
        <v>77</v>
      </c>
      <c r="AW180" s="14" t="s">
        <v>31</v>
      </c>
      <c r="AX180" s="14" t="s">
        <v>69</v>
      </c>
      <c r="AY180" s="223" t="s">
        <v>134</v>
      </c>
    </row>
    <row r="181" spans="1:65" s="13" customFormat="1" ht="11.25">
      <c r="B181" s="203"/>
      <c r="C181" s="204"/>
      <c r="D181" s="198" t="s">
        <v>148</v>
      </c>
      <c r="E181" s="205" t="s">
        <v>19</v>
      </c>
      <c r="F181" s="206" t="s">
        <v>231</v>
      </c>
      <c r="G181" s="204"/>
      <c r="H181" s="207">
        <v>0.19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148</v>
      </c>
      <c r="AU181" s="213" t="s">
        <v>79</v>
      </c>
      <c r="AV181" s="13" t="s">
        <v>79</v>
      </c>
      <c r="AW181" s="13" t="s">
        <v>31</v>
      </c>
      <c r="AX181" s="13" t="s">
        <v>69</v>
      </c>
      <c r="AY181" s="213" t="s">
        <v>134</v>
      </c>
    </row>
    <row r="182" spans="1:65" s="15" customFormat="1" ht="11.25">
      <c r="B182" s="224"/>
      <c r="C182" s="225"/>
      <c r="D182" s="198" t="s">
        <v>148</v>
      </c>
      <c r="E182" s="226" t="s">
        <v>19</v>
      </c>
      <c r="F182" s="227" t="s">
        <v>164</v>
      </c>
      <c r="G182" s="225"/>
      <c r="H182" s="228">
        <v>0.19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AT182" s="234" t="s">
        <v>148</v>
      </c>
      <c r="AU182" s="234" t="s">
        <v>79</v>
      </c>
      <c r="AV182" s="15" t="s">
        <v>142</v>
      </c>
      <c r="AW182" s="15" t="s">
        <v>31</v>
      </c>
      <c r="AX182" s="15" t="s">
        <v>77</v>
      </c>
      <c r="AY182" s="234" t="s">
        <v>134</v>
      </c>
    </row>
    <row r="183" spans="1:65" s="12" customFormat="1" ht="22.9" customHeight="1">
      <c r="B183" s="169"/>
      <c r="C183" s="170"/>
      <c r="D183" s="171" t="s">
        <v>68</v>
      </c>
      <c r="E183" s="183" t="s">
        <v>194</v>
      </c>
      <c r="F183" s="183" t="s">
        <v>232</v>
      </c>
      <c r="G183" s="170"/>
      <c r="H183" s="170"/>
      <c r="I183" s="173"/>
      <c r="J183" s="184">
        <f>BK183</f>
        <v>0</v>
      </c>
      <c r="K183" s="170"/>
      <c r="L183" s="175"/>
      <c r="M183" s="176"/>
      <c r="N183" s="177"/>
      <c r="O183" s="177"/>
      <c r="P183" s="178">
        <f>SUM(P184:P186)</f>
        <v>0</v>
      </c>
      <c r="Q183" s="177"/>
      <c r="R183" s="178">
        <f>SUM(R184:R186)</f>
        <v>1.8670499999999999</v>
      </c>
      <c r="S183" s="177"/>
      <c r="T183" s="179">
        <f>SUM(T184:T186)</f>
        <v>0</v>
      </c>
      <c r="AR183" s="180" t="s">
        <v>77</v>
      </c>
      <c r="AT183" s="181" t="s">
        <v>68</v>
      </c>
      <c r="AU183" s="181" t="s">
        <v>77</v>
      </c>
      <c r="AY183" s="180" t="s">
        <v>134</v>
      </c>
      <c r="BK183" s="182">
        <f>SUM(BK184:BK186)</f>
        <v>0</v>
      </c>
    </row>
    <row r="184" spans="1:65" s="2" customFormat="1" ht="16.5" customHeight="1">
      <c r="A184" s="36"/>
      <c r="B184" s="37"/>
      <c r="C184" s="185" t="s">
        <v>233</v>
      </c>
      <c r="D184" s="185" t="s">
        <v>137</v>
      </c>
      <c r="E184" s="186" t="s">
        <v>234</v>
      </c>
      <c r="F184" s="187" t="s">
        <v>235</v>
      </c>
      <c r="G184" s="188" t="s">
        <v>140</v>
      </c>
      <c r="H184" s="189">
        <v>9</v>
      </c>
      <c r="I184" s="190"/>
      <c r="J184" s="191">
        <f>ROUND(I184*H184,2)</f>
        <v>0</v>
      </c>
      <c r="K184" s="187" t="s">
        <v>141</v>
      </c>
      <c r="L184" s="41"/>
      <c r="M184" s="192" t="s">
        <v>19</v>
      </c>
      <c r="N184" s="193" t="s">
        <v>40</v>
      </c>
      <c r="O184" s="66"/>
      <c r="P184" s="194">
        <f>O184*H184</f>
        <v>0</v>
      </c>
      <c r="Q184" s="194">
        <v>0.20745</v>
      </c>
      <c r="R184" s="194">
        <f>Q184*H184</f>
        <v>1.8670499999999999</v>
      </c>
      <c r="S184" s="194">
        <v>0</v>
      </c>
      <c r="T184" s="19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6" t="s">
        <v>142</v>
      </c>
      <c r="AT184" s="196" t="s">
        <v>137</v>
      </c>
      <c r="AU184" s="196" t="s">
        <v>79</v>
      </c>
      <c r="AY184" s="19" t="s">
        <v>134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9" t="s">
        <v>77</v>
      </c>
      <c r="BK184" s="197">
        <f>ROUND(I184*H184,2)</f>
        <v>0</v>
      </c>
      <c r="BL184" s="19" t="s">
        <v>142</v>
      </c>
      <c r="BM184" s="196" t="s">
        <v>236</v>
      </c>
    </row>
    <row r="185" spans="1:65" s="2" customFormat="1" ht="19.5">
      <c r="A185" s="36"/>
      <c r="B185" s="37"/>
      <c r="C185" s="38"/>
      <c r="D185" s="198" t="s">
        <v>144</v>
      </c>
      <c r="E185" s="38"/>
      <c r="F185" s="199" t="s">
        <v>237</v>
      </c>
      <c r="G185" s="38"/>
      <c r="H185" s="38"/>
      <c r="I185" s="106"/>
      <c r="J185" s="38"/>
      <c r="K185" s="38"/>
      <c r="L185" s="41"/>
      <c r="M185" s="200"/>
      <c r="N185" s="201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144</v>
      </c>
      <c r="AU185" s="19" t="s">
        <v>79</v>
      </c>
    </row>
    <row r="186" spans="1:65" s="2" customFormat="1" ht="87.75">
      <c r="A186" s="36"/>
      <c r="B186" s="37"/>
      <c r="C186" s="38"/>
      <c r="D186" s="198" t="s">
        <v>146</v>
      </c>
      <c r="E186" s="38"/>
      <c r="F186" s="202" t="s">
        <v>238</v>
      </c>
      <c r="G186" s="38"/>
      <c r="H186" s="38"/>
      <c r="I186" s="106"/>
      <c r="J186" s="38"/>
      <c r="K186" s="38"/>
      <c r="L186" s="41"/>
      <c r="M186" s="200"/>
      <c r="N186" s="201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146</v>
      </c>
      <c r="AU186" s="19" t="s">
        <v>79</v>
      </c>
    </row>
    <row r="187" spans="1:65" s="12" customFormat="1" ht="22.9" customHeight="1">
      <c r="B187" s="169"/>
      <c r="C187" s="170"/>
      <c r="D187" s="171" t="s">
        <v>68</v>
      </c>
      <c r="E187" s="183" t="s">
        <v>173</v>
      </c>
      <c r="F187" s="183" t="s">
        <v>239</v>
      </c>
      <c r="G187" s="170"/>
      <c r="H187" s="170"/>
      <c r="I187" s="173"/>
      <c r="J187" s="184">
        <f>BK187</f>
        <v>0</v>
      </c>
      <c r="K187" s="170"/>
      <c r="L187" s="175"/>
      <c r="M187" s="176"/>
      <c r="N187" s="177"/>
      <c r="O187" s="177"/>
      <c r="P187" s="178">
        <f>SUM(P188:P323)</f>
        <v>0</v>
      </c>
      <c r="Q187" s="177"/>
      <c r="R187" s="178">
        <f>SUM(R188:R323)</f>
        <v>3.5146532799999997</v>
      </c>
      <c r="S187" s="177"/>
      <c r="T187" s="179">
        <f>SUM(T188:T323)</f>
        <v>0</v>
      </c>
      <c r="AR187" s="180" t="s">
        <v>77</v>
      </c>
      <c r="AT187" s="181" t="s">
        <v>68</v>
      </c>
      <c r="AU187" s="181" t="s">
        <v>77</v>
      </c>
      <c r="AY187" s="180" t="s">
        <v>134</v>
      </c>
      <c r="BK187" s="182">
        <f>SUM(BK188:BK323)</f>
        <v>0</v>
      </c>
    </row>
    <row r="188" spans="1:65" s="2" customFormat="1" ht="16.5" customHeight="1">
      <c r="A188" s="36"/>
      <c r="B188" s="37"/>
      <c r="C188" s="185" t="s">
        <v>240</v>
      </c>
      <c r="D188" s="185" t="s">
        <v>137</v>
      </c>
      <c r="E188" s="186" t="s">
        <v>241</v>
      </c>
      <c r="F188" s="187" t="s">
        <v>242</v>
      </c>
      <c r="G188" s="188" t="s">
        <v>140</v>
      </c>
      <c r="H188" s="189">
        <v>22.091000000000001</v>
      </c>
      <c r="I188" s="190"/>
      <c r="J188" s="191">
        <f>ROUND(I188*H188,2)</f>
        <v>0</v>
      </c>
      <c r="K188" s="187" t="s">
        <v>19</v>
      </c>
      <c r="L188" s="41"/>
      <c r="M188" s="192" t="s">
        <v>19</v>
      </c>
      <c r="N188" s="193" t="s">
        <v>40</v>
      </c>
      <c r="O188" s="66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6" t="s">
        <v>142</v>
      </c>
      <c r="AT188" s="196" t="s">
        <v>137</v>
      </c>
      <c r="AU188" s="196" t="s">
        <v>79</v>
      </c>
      <c r="AY188" s="19" t="s">
        <v>134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9" t="s">
        <v>77</v>
      </c>
      <c r="BK188" s="197">
        <f>ROUND(I188*H188,2)</f>
        <v>0</v>
      </c>
      <c r="BL188" s="19" t="s">
        <v>142</v>
      </c>
      <c r="BM188" s="196" t="s">
        <v>243</v>
      </c>
    </row>
    <row r="189" spans="1:65" s="2" customFormat="1" ht="11.25">
      <c r="A189" s="36"/>
      <c r="B189" s="37"/>
      <c r="C189" s="38"/>
      <c r="D189" s="198" t="s">
        <v>144</v>
      </c>
      <c r="E189" s="38"/>
      <c r="F189" s="199" t="s">
        <v>242</v>
      </c>
      <c r="G189" s="38"/>
      <c r="H189" s="38"/>
      <c r="I189" s="106"/>
      <c r="J189" s="38"/>
      <c r="K189" s="38"/>
      <c r="L189" s="41"/>
      <c r="M189" s="200"/>
      <c r="N189" s="201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144</v>
      </c>
      <c r="AU189" s="19" t="s">
        <v>79</v>
      </c>
    </row>
    <row r="190" spans="1:65" s="14" customFormat="1" ht="11.25">
      <c r="B190" s="214"/>
      <c r="C190" s="215"/>
      <c r="D190" s="198" t="s">
        <v>148</v>
      </c>
      <c r="E190" s="216" t="s">
        <v>19</v>
      </c>
      <c r="F190" s="217" t="s">
        <v>189</v>
      </c>
      <c r="G190" s="215"/>
      <c r="H190" s="216" t="s">
        <v>19</v>
      </c>
      <c r="I190" s="218"/>
      <c r="J190" s="215"/>
      <c r="K190" s="215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148</v>
      </c>
      <c r="AU190" s="223" t="s">
        <v>79</v>
      </c>
      <c r="AV190" s="14" t="s">
        <v>77</v>
      </c>
      <c r="AW190" s="14" t="s">
        <v>31</v>
      </c>
      <c r="AX190" s="14" t="s">
        <v>69</v>
      </c>
      <c r="AY190" s="223" t="s">
        <v>134</v>
      </c>
    </row>
    <row r="191" spans="1:65" s="13" customFormat="1" ht="11.25">
      <c r="B191" s="203"/>
      <c r="C191" s="204"/>
      <c r="D191" s="198" t="s">
        <v>148</v>
      </c>
      <c r="E191" s="205" t="s">
        <v>19</v>
      </c>
      <c r="F191" s="206" t="s">
        <v>244</v>
      </c>
      <c r="G191" s="204"/>
      <c r="H191" s="207">
        <v>15.438000000000001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148</v>
      </c>
      <c r="AU191" s="213" t="s">
        <v>79</v>
      </c>
      <c r="AV191" s="13" t="s">
        <v>79</v>
      </c>
      <c r="AW191" s="13" t="s">
        <v>31</v>
      </c>
      <c r="AX191" s="13" t="s">
        <v>69</v>
      </c>
      <c r="AY191" s="213" t="s">
        <v>134</v>
      </c>
    </row>
    <row r="192" spans="1:65" s="13" customFormat="1" ht="11.25">
      <c r="B192" s="203"/>
      <c r="C192" s="204"/>
      <c r="D192" s="198" t="s">
        <v>148</v>
      </c>
      <c r="E192" s="205" t="s">
        <v>19</v>
      </c>
      <c r="F192" s="206" t="s">
        <v>245</v>
      </c>
      <c r="G192" s="204"/>
      <c r="H192" s="207">
        <v>3.0529999999999999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148</v>
      </c>
      <c r="AU192" s="213" t="s">
        <v>79</v>
      </c>
      <c r="AV192" s="13" t="s">
        <v>79</v>
      </c>
      <c r="AW192" s="13" t="s">
        <v>31</v>
      </c>
      <c r="AX192" s="13" t="s">
        <v>69</v>
      </c>
      <c r="AY192" s="213" t="s">
        <v>134</v>
      </c>
    </row>
    <row r="193" spans="1:65" s="16" customFormat="1" ht="11.25">
      <c r="B193" s="235"/>
      <c r="C193" s="236"/>
      <c r="D193" s="198" t="s">
        <v>148</v>
      </c>
      <c r="E193" s="237" t="s">
        <v>19</v>
      </c>
      <c r="F193" s="238" t="s">
        <v>191</v>
      </c>
      <c r="G193" s="236"/>
      <c r="H193" s="239">
        <v>18.491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148</v>
      </c>
      <c r="AU193" s="245" t="s">
        <v>79</v>
      </c>
      <c r="AV193" s="16" t="s">
        <v>170</v>
      </c>
      <c r="AW193" s="16" t="s">
        <v>31</v>
      </c>
      <c r="AX193" s="16" t="s">
        <v>69</v>
      </c>
      <c r="AY193" s="245" t="s">
        <v>134</v>
      </c>
    </row>
    <row r="194" spans="1:65" s="14" customFormat="1" ht="11.25">
      <c r="B194" s="214"/>
      <c r="C194" s="215"/>
      <c r="D194" s="198" t="s">
        <v>148</v>
      </c>
      <c r="E194" s="216" t="s">
        <v>19</v>
      </c>
      <c r="F194" s="217" t="s">
        <v>192</v>
      </c>
      <c r="G194" s="215"/>
      <c r="H194" s="216" t="s">
        <v>19</v>
      </c>
      <c r="I194" s="218"/>
      <c r="J194" s="215"/>
      <c r="K194" s="215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148</v>
      </c>
      <c r="AU194" s="223" t="s">
        <v>79</v>
      </c>
      <c r="AV194" s="14" t="s">
        <v>77</v>
      </c>
      <c r="AW194" s="14" t="s">
        <v>31</v>
      </c>
      <c r="AX194" s="14" t="s">
        <v>69</v>
      </c>
      <c r="AY194" s="223" t="s">
        <v>134</v>
      </c>
    </row>
    <row r="195" spans="1:65" s="13" customFormat="1" ht="11.25">
      <c r="B195" s="203"/>
      <c r="C195" s="204"/>
      <c r="D195" s="198" t="s">
        <v>148</v>
      </c>
      <c r="E195" s="205" t="s">
        <v>19</v>
      </c>
      <c r="F195" s="206" t="s">
        <v>246</v>
      </c>
      <c r="G195" s="204"/>
      <c r="H195" s="207">
        <v>3.6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148</v>
      </c>
      <c r="AU195" s="213" t="s">
        <v>79</v>
      </c>
      <c r="AV195" s="13" t="s">
        <v>79</v>
      </c>
      <c r="AW195" s="13" t="s">
        <v>31</v>
      </c>
      <c r="AX195" s="13" t="s">
        <v>69</v>
      </c>
      <c r="AY195" s="213" t="s">
        <v>134</v>
      </c>
    </row>
    <row r="196" spans="1:65" s="16" customFormat="1" ht="11.25">
      <c r="B196" s="235"/>
      <c r="C196" s="236"/>
      <c r="D196" s="198" t="s">
        <v>148</v>
      </c>
      <c r="E196" s="237" t="s">
        <v>19</v>
      </c>
      <c r="F196" s="238" t="s">
        <v>191</v>
      </c>
      <c r="G196" s="236"/>
      <c r="H196" s="239">
        <v>3.6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148</v>
      </c>
      <c r="AU196" s="245" t="s">
        <v>79</v>
      </c>
      <c r="AV196" s="16" t="s">
        <v>170</v>
      </c>
      <c r="AW196" s="16" t="s">
        <v>31</v>
      </c>
      <c r="AX196" s="16" t="s">
        <v>69</v>
      </c>
      <c r="AY196" s="245" t="s">
        <v>134</v>
      </c>
    </row>
    <row r="197" spans="1:65" s="15" customFormat="1" ht="11.25">
      <c r="B197" s="224"/>
      <c r="C197" s="225"/>
      <c r="D197" s="198" t="s">
        <v>148</v>
      </c>
      <c r="E197" s="226" t="s">
        <v>19</v>
      </c>
      <c r="F197" s="227" t="s">
        <v>164</v>
      </c>
      <c r="G197" s="225"/>
      <c r="H197" s="228">
        <v>22.091000000000001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AT197" s="234" t="s">
        <v>148</v>
      </c>
      <c r="AU197" s="234" t="s">
        <v>79</v>
      </c>
      <c r="AV197" s="15" t="s">
        <v>142</v>
      </c>
      <c r="AW197" s="15" t="s">
        <v>31</v>
      </c>
      <c r="AX197" s="15" t="s">
        <v>77</v>
      </c>
      <c r="AY197" s="234" t="s">
        <v>134</v>
      </c>
    </row>
    <row r="198" spans="1:65" s="2" customFormat="1" ht="16.5" customHeight="1">
      <c r="A198" s="36"/>
      <c r="B198" s="37"/>
      <c r="C198" s="185" t="s">
        <v>210</v>
      </c>
      <c r="D198" s="185" t="s">
        <v>137</v>
      </c>
      <c r="E198" s="186" t="s">
        <v>247</v>
      </c>
      <c r="F198" s="187" t="s">
        <v>248</v>
      </c>
      <c r="G198" s="188" t="s">
        <v>249</v>
      </c>
      <c r="H198" s="189">
        <v>53.365000000000002</v>
      </c>
      <c r="I198" s="190"/>
      <c r="J198" s="191">
        <f>ROUND(I198*H198,2)</f>
        <v>0</v>
      </c>
      <c r="K198" s="187" t="s">
        <v>19</v>
      </c>
      <c r="L198" s="41"/>
      <c r="M198" s="192" t="s">
        <v>19</v>
      </c>
      <c r="N198" s="193" t="s">
        <v>40</v>
      </c>
      <c r="O198" s="66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6" t="s">
        <v>142</v>
      </c>
      <c r="AT198" s="196" t="s">
        <v>137</v>
      </c>
      <c r="AU198" s="196" t="s">
        <v>79</v>
      </c>
      <c r="AY198" s="19" t="s">
        <v>134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9" t="s">
        <v>77</v>
      </c>
      <c r="BK198" s="197">
        <f>ROUND(I198*H198,2)</f>
        <v>0</v>
      </c>
      <c r="BL198" s="19" t="s">
        <v>142</v>
      </c>
      <c r="BM198" s="196" t="s">
        <v>250</v>
      </c>
    </row>
    <row r="199" spans="1:65" s="2" customFormat="1" ht="11.25">
      <c r="A199" s="36"/>
      <c r="B199" s="37"/>
      <c r="C199" s="38"/>
      <c r="D199" s="198" t="s">
        <v>144</v>
      </c>
      <c r="E199" s="38"/>
      <c r="F199" s="199" t="s">
        <v>248</v>
      </c>
      <c r="G199" s="38"/>
      <c r="H199" s="38"/>
      <c r="I199" s="106"/>
      <c r="J199" s="38"/>
      <c r="K199" s="38"/>
      <c r="L199" s="41"/>
      <c r="M199" s="200"/>
      <c r="N199" s="201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144</v>
      </c>
      <c r="AU199" s="19" t="s">
        <v>79</v>
      </c>
    </row>
    <row r="200" spans="1:65" s="14" customFormat="1" ht="11.25">
      <c r="B200" s="214"/>
      <c r="C200" s="215"/>
      <c r="D200" s="198" t="s">
        <v>148</v>
      </c>
      <c r="E200" s="216" t="s">
        <v>19</v>
      </c>
      <c r="F200" s="217" t="s">
        <v>189</v>
      </c>
      <c r="G200" s="215"/>
      <c r="H200" s="216" t="s">
        <v>19</v>
      </c>
      <c r="I200" s="218"/>
      <c r="J200" s="215"/>
      <c r="K200" s="215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148</v>
      </c>
      <c r="AU200" s="223" t="s">
        <v>79</v>
      </c>
      <c r="AV200" s="14" t="s">
        <v>77</v>
      </c>
      <c r="AW200" s="14" t="s">
        <v>31</v>
      </c>
      <c r="AX200" s="14" t="s">
        <v>69</v>
      </c>
      <c r="AY200" s="223" t="s">
        <v>134</v>
      </c>
    </row>
    <row r="201" spans="1:65" s="13" customFormat="1" ht="11.25">
      <c r="B201" s="203"/>
      <c r="C201" s="204"/>
      <c r="D201" s="198" t="s">
        <v>148</v>
      </c>
      <c r="E201" s="205" t="s">
        <v>19</v>
      </c>
      <c r="F201" s="206" t="s">
        <v>251</v>
      </c>
      <c r="G201" s="204"/>
      <c r="H201" s="207">
        <v>5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148</v>
      </c>
      <c r="AU201" s="213" t="s">
        <v>79</v>
      </c>
      <c r="AV201" s="13" t="s">
        <v>79</v>
      </c>
      <c r="AW201" s="13" t="s">
        <v>31</v>
      </c>
      <c r="AX201" s="13" t="s">
        <v>69</v>
      </c>
      <c r="AY201" s="213" t="s">
        <v>134</v>
      </c>
    </row>
    <row r="202" spans="1:65" s="13" customFormat="1" ht="11.25">
      <c r="B202" s="203"/>
      <c r="C202" s="204"/>
      <c r="D202" s="198" t="s">
        <v>148</v>
      </c>
      <c r="E202" s="205" t="s">
        <v>19</v>
      </c>
      <c r="F202" s="206" t="s">
        <v>252</v>
      </c>
      <c r="G202" s="204"/>
      <c r="H202" s="207">
        <v>5.3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148</v>
      </c>
      <c r="AU202" s="213" t="s">
        <v>79</v>
      </c>
      <c r="AV202" s="13" t="s">
        <v>79</v>
      </c>
      <c r="AW202" s="13" t="s">
        <v>31</v>
      </c>
      <c r="AX202" s="13" t="s">
        <v>69</v>
      </c>
      <c r="AY202" s="213" t="s">
        <v>134</v>
      </c>
    </row>
    <row r="203" spans="1:65" s="13" customFormat="1" ht="11.25">
      <c r="B203" s="203"/>
      <c r="C203" s="204"/>
      <c r="D203" s="198" t="s">
        <v>148</v>
      </c>
      <c r="E203" s="205" t="s">
        <v>19</v>
      </c>
      <c r="F203" s="206" t="s">
        <v>253</v>
      </c>
      <c r="G203" s="204"/>
      <c r="H203" s="207">
        <v>6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148</v>
      </c>
      <c r="AU203" s="213" t="s">
        <v>79</v>
      </c>
      <c r="AV203" s="13" t="s">
        <v>79</v>
      </c>
      <c r="AW203" s="13" t="s">
        <v>31</v>
      </c>
      <c r="AX203" s="13" t="s">
        <v>69</v>
      </c>
      <c r="AY203" s="213" t="s">
        <v>134</v>
      </c>
    </row>
    <row r="204" spans="1:65" s="13" customFormat="1" ht="11.25">
      <c r="B204" s="203"/>
      <c r="C204" s="204"/>
      <c r="D204" s="198" t="s">
        <v>148</v>
      </c>
      <c r="E204" s="205" t="s">
        <v>19</v>
      </c>
      <c r="F204" s="206" t="s">
        <v>254</v>
      </c>
      <c r="G204" s="204"/>
      <c r="H204" s="207">
        <v>9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148</v>
      </c>
      <c r="AU204" s="213" t="s">
        <v>79</v>
      </c>
      <c r="AV204" s="13" t="s">
        <v>79</v>
      </c>
      <c r="AW204" s="13" t="s">
        <v>31</v>
      </c>
      <c r="AX204" s="13" t="s">
        <v>69</v>
      </c>
      <c r="AY204" s="213" t="s">
        <v>134</v>
      </c>
    </row>
    <row r="205" spans="1:65" s="16" customFormat="1" ht="11.25">
      <c r="B205" s="235"/>
      <c r="C205" s="236"/>
      <c r="D205" s="198" t="s">
        <v>148</v>
      </c>
      <c r="E205" s="237" t="s">
        <v>19</v>
      </c>
      <c r="F205" s="238" t="s">
        <v>191</v>
      </c>
      <c r="G205" s="236"/>
      <c r="H205" s="239">
        <v>25.3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148</v>
      </c>
      <c r="AU205" s="245" t="s">
        <v>79</v>
      </c>
      <c r="AV205" s="16" t="s">
        <v>170</v>
      </c>
      <c r="AW205" s="16" t="s">
        <v>31</v>
      </c>
      <c r="AX205" s="16" t="s">
        <v>69</v>
      </c>
      <c r="AY205" s="245" t="s">
        <v>134</v>
      </c>
    </row>
    <row r="206" spans="1:65" s="14" customFormat="1" ht="11.25">
      <c r="B206" s="214"/>
      <c r="C206" s="215"/>
      <c r="D206" s="198" t="s">
        <v>148</v>
      </c>
      <c r="E206" s="216" t="s">
        <v>19</v>
      </c>
      <c r="F206" s="217" t="s">
        <v>192</v>
      </c>
      <c r="G206" s="215"/>
      <c r="H206" s="216" t="s">
        <v>19</v>
      </c>
      <c r="I206" s="218"/>
      <c r="J206" s="215"/>
      <c r="K206" s="215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148</v>
      </c>
      <c r="AU206" s="223" t="s">
        <v>79</v>
      </c>
      <c r="AV206" s="14" t="s">
        <v>77</v>
      </c>
      <c r="AW206" s="14" t="s">
        <v>31</v>
      </c>
      <c r="AX206" s="14" t="s">
        <v>69</v>
      </c>
      <c r="AY206" s="223" t="s">
        <v>134</v>
      </c>
    </row>
    <row r="207" spans="1:65" s="13" customFormat="1" ht="11.25">
      <c r="B207" s="203"/>
      <c r="C207" s="204"/>
      <c r="D207" s="198" t="s">
        <v>148</v>
      </c>
      <c r="E207" s="205" t="s">
        <v>19</v>
      </c>
      <c r="F207" s="206" t="s">
        <v>255</v>
      </c>
      <c r="G207" s="204"/>
      <c r="H207" s="207">
        <v>4.415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148</v>
      </c>
      <c r="AU207" s="213" t="s">
        <v>79</v>
      </c>
      <c r="AV207" s="13" t="s">
        <v>79</v>
      </c>
      <c r="AW207" s="13" t="s">
        <v>31</v>
      </c>
      <c r="AX207" s="13" t="s">
        <v>69</v>
      </c>
      <c r="AY207" s="213" t="s">
        <v>134</v>
      </c>
    </row>
    <row r="208" spans="1:65" s="13" customFormat="1" ht="11.25">
      <c r="B208" s="203"/>
      <c r="C208" s="204"/>
      <c r="D208" s="198" t="s">
        <v>148</v>
      </c>
      <c r="E208" s="205" t="s">
        <v>19</v>
      </c>
      <c r="F208" s="206" t="s">
        <v>256</v>
      </c>
      <c r="G208" s="204"/>
      <c r="H208" s="207">
        <v>5.25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148</v>
      </c>
      <c r="AU208" s="213" t="s">
        <v>79</v>
      </c>
      <c r="AV208" s="13" t="s">
        <v>79</v>
      </c>
      <c r="AW208" s="13" t="s">
        <v>31</v>
      </c>
      <c r="AX208" s="13" t="s">
        <v>69</v>
      </c>
      <c r="AY208" s="213" t="s">
        <v>134</v>
      </c>
    </row>
    <row r="209" spans="1:65" s="13" customFormat="1" ht="11.25">
      <c r="B209" s="203"/>
      <c r="C209" s="204"/>
      <c r="D209" s="198" t="s">
        <v>148</v>
      </c>
      <c r="E209" s="205" t="s">
        <v>19</v>
      </c>
      <c r="F209" s="206" t="s">
        <v>257</v>
      </c>
      <c r="G209" s="204"/>
      <c r="H209" s="207">
        <v>9.4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148</v>
      </c>
      <c r="AU209" s="213" t="s">
        <v>79</v>
      </c>
      <c r="AV209" s="13" t="s">
        <v>79</v>
      </c>
      <c r="AW209" s="13" t="s">
        <v>31</v>
      </c>
      <c r="AX209" s="13" t="s">
        <v>69</v>
      </c>
      <c r="AY209" s="213" t="s">
        <v>134</v>
      </c>
    </row>
    <row r="210" spans="1:65" s="13" customFormat="1" ht="11.25">
      <c r="B210" s="203"/>
      <c r="C210" s="204"/>
      <c r="D210" s="198" t="s">
        <v>148</v>
      </c>
      <c r="E210" s="205" t="s">
        <v>19</v>
      </c>
      <c r="F210" s="206" t="s">
        <v>254</v>
      </c>
      <c r="G210" s="204"/>
      <c r="H210" s="207">
        <v>9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148</v>
      </c>
      <c r="AU210" s="213" t="s">
        <v>79</v>
      </c>
      <c r="AV210" s="13" t="s">
        <v>79</v>
      </c>
      <c r="AW210" s="13" t="s">
        <v>31</v>
      </c>
      <c r="AX210" s="13" t="s">
        <v>69</v>
      </c>
      <c r="AY210" s="213" t="s">
        <v>134</v>
      </c>
    </row>
    <row r="211" spans="1:65" s="16" customFormat="1" ht="11.25">
      <c r="B211" s="235"/>
      <c r="C211" s="236"/>
      <c r="D211" s="198" t="s">
        <v>148</v>
      </c>
      <c r="E211" s="237" t="s">
        <v>19</v>
      </c>
      <c r="F211" s="238" t="s">
        <v>191</v>
      </c>
      <c r="G211" s="236"/>
      <c r="H211" s="239">
        <v>28.065000000000001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148</v>
      </c>
      <c r="AU211" s="245" t="s">
        <v>79</v>
      </c>
      <c r="AV211" s="16" t="s">
        <v>170</v>
      </c>
      <c r="AW211" s="16" t="s">
        <v>31</v>
      </c>
      <c r="AX211" s="16" t="s">
        <v>69</v>
      </c>
      <c r="AY211" s="245" t="s">
        <v>134</v>
      </c>
    </row>
    <row r="212" spans="1:65" s="15" customFormat="1" ht="11.25">
      <c r="B212" s="224"/>
      <c r="C212" s="225"/>
      <c r="D212" s="198" t="s">
        <v>148</v>
      </c>
      <c r="E212" s="226" t="s">
        <v>19</v>
      </c>
      <c r="F212" s="227" t="s">
        <v>164</v>
      </c>
      <c r="G212" s="225"/>
      <c r="H212" s="228">
        <v>53.365000000000002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AT212" s="234" t="s">
        <v>148</v>
      </c>
      <c r="AU212" s="234" t="s">
        <v>79</v>
      </c>
      <c r="AV212" s="15" t="s">
        <v>142</v>
      </c>
      <c r="AW212" s="15" t="s">
        <v>31</v>
      </c>
      <c r="AX212" s="15" t="s">
        <v>77</v>
      </c>
      <c r="AY212" s="234" t="s">
        <v>134</v>
      </c>
    </row>
    <row r="213" spans="1:65" s="2" customFormat="1" ht="16.5" customHeight="1">
      <c r="A213" s="36"/>
      <c r="B213" s="37"/>
      <c r="C213" s="185" t="s">
        <v>258</v>
      </c>
      <c r="D213" s="185" t="s">
        <v>137</v>
      </c>
      <c r="E213" s="186" t="s">
        <v>259</v>
      </c>
      <c r="F213" s="187" t="s">
        <v>260</v>
      </c>
      <c r="G213" s="188" t="s">
        <v>140</v>
      </c>
      <c r="H213" s="189">
        <v>44.402999999999999</v>
      </c>
      <c r="I213" s="190"/>
      <c r="J213" s="191">
        <f>ROUND(I213*H213,2)</f>
        <v>0</v>
      </c>
      <c r="K213" s="187" t="s">
        <v>19</v>
      </c>
      <c r="L213" s="41"/>
      <c r="M213" s="192" t="s">
        <v>19</v>
      </c>
      <c r="N213" s="193" t="s">
        <v>40</v>
      </c>
      <c r="O213" s="66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6" t="s">
        <v>142</v>
      </c>
      <c r="AT213" s="196" t="s">
        <v>137</v>
      </c>
      <c r="AU213" s="196" t="s">
        <v>79</v>
      </c>
      <c r="AY213" s="19" t="s">
        <v>134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9" t="s">
        <v>77</v>
      </c>
      <c r="BK213" s="197">
        <f>ROUND(I213*H213,2)</f>
        <v>0</v>
      </c>
      <c r="BL213" s="19" t="s">
        <v>142</v>
      </c>
      <c r="BM213" s="196" t="s">
        <v>261</v>
      </c>
    </row>
    <row r="214" spans="1:65" s="2" customFormat="1" ht="11.25">
      <c r="A214" s="36"/>
      <c r="B214" s="37"/>
      <c r="C214" s="38"/>
      <c r="D214" s="198" t="s">
        <v>144</v>
      </c>
      <c r="E214" s="38"/>
      <c r="F214" s="199" t="s">
        <v>260</v>
      </c>
      <c r="G214" s="38"/>
      <c r="H214" s="38"/>
      <c r="I214" s="106"/>
      <c r="J214" s="38"/>
      <c r="K214" s="38"/>
      <c r="L214" s="41"/>
      <c r="M214" s="200"/>
      <c r="N214" s="201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144</v>
      </c>
      <c r="AU214" s="19" t="s">
        <v>79</v>
      </c>
    </row>
    <row r="215" spans="1:65" s="13" customFormat="1" ht="11.25">
      <c r="B215" s="203"/>
      <c r="C215" s="204"/>
      <c r="D215" s="198" t="s">
        <v>148</v>
      </c>
      <c r="E215" s="205" t="s">
        <v>19</v>
      </c>
      <c r="F215" s="206" t="s">
        <v>262</v>
      </c>
      <c r="G215" s="204"/>
      <c r="H215" s="207">
        <v>19.2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148</v>
      </c>
      <c r="AU215" s="213" t="s">
        <v>79</v>
      </c>
      <c r="AV215" s="13" t="s">
        <v>79</v>
      </c>
      <c r="AW215" s="13" t="s">
        <v>31</v>
      </c>
      <c r="AX215" s="13" t="s">
        <v>69</v>
      </c>
      <c r="AY215" s="213" t="s">
        <v>134</v>
      </c>
    </row>
    <row r="216" spans="1:65" s="13" customFormat="1" ht="11.25">
      <c r="B216" s="203"/>
      <c r="C216" s="204"/>
      <c r="D216" s="198" t="s">
        <v>148</v>
      </c>
      <c r="E216" s="205" t="s">
        <v>19</v>
      </c>
      <c r="F216" s="206" t="s">
        <v>263</v>
      </c>
      <c r="G216" s="204"/>
      <c r="H216" s="207">
        <v>25.202999999999999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148</v>
      </c>
      <c r="AU216" s="213" t="s">
        <v>79</v>
      </c>
      <c r="AV216" s="13" t="s">
        <v>79</v>
      </c>
      <c r="AW216" s="13" t="s">
        <v>31</v>
      </c>
      <c r="AX216" s="13" t="s">
        <v>69</v>
      </c>
      <c r="AY216" s="213" t="s">
        <v>134</v>
      </c>
    </row>
    <row r="217" spans="1:65" s="15" customFormat="1" ht="11.25">
      <c r="B217" s="224"/>
      <c r="C217" s="225"/>
      <c r="D217" s="198" t="s">
        <v>148</v>
      </c>
      <c r="E217" s="226" t="s">
        <v>19</v>
      </c>
      <c r="F217" s="227" t="s">
        <v>164</v>
      </c>
      <c r="G217" s="225"/>
      <c r="H217" s="228">
        <v>44.402999999999999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AT217" s="234" t="s">
        <v>148</v>
      </c>
      <c r="AU217" s="234" t="s">
        <v>79</v>
      </c>
      <c r="AV217" s="15" t="s">
        <v>142</v>
      </c>
      <c r="AW217" s="15" t="s">
        <v>31</v>
      </c>
      <c r="AX217" s="15" t="s">
        <v>77</v>
      </c>
      <c r="AY217" s="234" t="s">
        <v>134</v>
      </c>
    </row>
    <row r="218" spans="1:65" s="2" customFormat="1" ht="16.5" customHeight="1">
      <c r="A218" s="36"/>
      <c r="B218" s="37"/>
      <c r="C218" s="246" t="s">
        <v>264</v>
      </c>
      <c r="D218" s="246" t="s">
        <v>265</v>
      </c>
      <c r="E218" s="247" t="s">
        <v>266</v>
      </c>
      <c r="F218" s="248" t="s">
        <v>267</v>
      </c>
      <c r="G218" s="249" t="s">
        <v>140</v>
      </c>
      <c r="H218" s="250">
        <v>45.290999999999997</v>
      </c>
      <c r="I218" s="251"/>
      <c r="J218" s="252">
        <f>ROUND(I218*H218,2)</f>
        <v>0</v>
      </c>
      <c r="K218" s="248" t="s">
        <v>19</v>
      </c>
      <c r="L218" s="253"/>
      <c r="M218" s="254" t="s">
        <v>19</v>
      </c>
      <c r="N218" s="255" t="s">
        <v>40</v>
      </c>
      <c r="O218" s="66"/>
      <c r="P218" s="194">
        <f>O218*H218</f>
        <v>0</v>
      </c>
      <c r="Q218" s="194">
        <v>3.0000000000000001E-3</v>
      </c>
      <c r="R218" s="194">
        <f>Q218*H218</f>
        <v>0.13587299999999999</v>
      </c>
      <c r="S218" s="194">
        <v>0</v>
      </c>
      <c r="T218" s="19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6" t="s">
        <v>188</v>
      </c>
      <c r="AT218" s="196" t="s">
        <v>265</v>
      </c>
      <c r="AU218" s="196" t="s">
        <v>79</v>
      </c>
      <c r="AY218" s="19" t="s">
        <v>134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9" t="s">
        <v>77</v>
      </c>
      <c r="BK218" s="197">
        <f>ROUND(I218*H218,2)</f>
        <v>0</v>
      </c>
      <c r="BL218" s="19" t="s">
        <v>142</v>
      </c>
      <c r="BM218" s="196" t="s">
        <v>268</v>
      </c>
    </row>
    <row r="219" spans="1:65" s="2" customFormat="1" ht="11.25">
      <c r="A219" s="36"/>
      <c r="B219" s="37"/>
      <c r="C219" s="38"/>
      <c r="D219" s="198" t="s">
        <v>144</v>
      </c>
      <c r="E219" s="38"/>
      <c r="F219" s="199" t="s">
        <v>267</v>
      </c>
      <c r="G219" s="38"/>
      <c r="H219" s="38"/>
      <c r="I219" s="106"/>
      <c r="J219" s="38"/>
      <c r="K219" s="38"/>
      <c r="L219" s="41"/>
      <c r="M219" s="200"/>
      <c r="N219" s="201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144</v>
      </c>
      <c r="AU219" s="19" t="s">
        <v>79</v>
      </c>
    </row>
    <row r="220" spans="1:65" s="13" customFormat="1" ht="11.25">
      <c r="B220" s="203"/>
      <c r="C220" s="204"/>
      <c r="D220" s="198" t="s">
        <v>148</v>
      </c>
      <c r="E220" s="204"/>
      <c r="F220" s="206" t="s">
        <v>269</v>
      </c>
      <c r="G220" s="204"/>
      <c r="H220" s="207">
        <v>45.290999999999997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148</v>
      </c>
      <c r="AU220" s="213" t="s">
        <v>79</v>
      </c>
      <c r="AV220" s="13" t="s">
        <v>79</v>
      </c>
      <c r="AW220" s="13" t="s">
        <v>4</v>
      </c>
      <c r="AX220" s="13" t="s">
        <v>77</v>
      </c>
      <c r="AY220" s="213" t="s">
        <v>134</v>
      </c>
    </row>
    <row r="221" spans="1:65" s="2" customFormat="1" ht="21.75" customHeight="1">
      <c r="A221" s="36"/>
      <c r="B221" s="37"/>
      <c r="C221" s="185" t="s">
        <v>270</v>
      </c>
      <c r="D221" s="185" t="s">
        <v>137</v>
      </c>
      <c r="E221" s="186" t="s">
        <v>271</v>
      </c>
      <c r="F221" s="187" t="s">
        <v>272</v>
      </c>
      <c r="G221" s="188" t="s">
        <v>140</v>
      </c>
      <c r="H221" s="189">
        <v>207.273</v>
      </c>
      <c r="I221" s="190"/>
      <c r="J221" s="191">
        <f>ROUND(I221*H221,2)</f>
        <v>0</v>
      </c>
      <c r="K221" s="187" t="s">
        <v>141</v>
      </c>
      <c r="L221" s="41"/>
      <c r="M221" s="192" t="s">
        <v>19</v>
      </c>
      <c r="N221" s="193" t="s">
        <v>40</v>
      </c>
      <c r="O221" s="66"/>
      <c r="P221" s="194">
        <f>O221*H221</f>
        <v>0</v>
      </c>
      <c r="Q221" s="194">
        <v>8.6E-3</v>
      </c>
      <c r="R221" s="194">
        <f>Q221*H221</f>
        <v>1.7825477999999999</v>
      </c>
      <c r="S221" s="194">
        <v>0</v>
      </c>
      <c r="T221" s="195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6" t="s">
        <v>142</v>
      </c>
      <c r="AT221" s="196" t="s">
        <v>137</v>
      </c>
      <c r="AU221" s="196" t="s">
        <v>79</v>
      </c>
      <c r="AY221" s="19" t="s">
        <v>134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9" t="s">
        <v>77</v>
      </c>
      <c r="BK221" s="197">
        <f>ROUND(I221*H221,2)</f>
        <v>0</v>
      </c>
      <c r="BL221" s="19" t="s">
        <v>142</v>
      </c>
      <c r="BM221" s="196" t="s">
        <v>273</v>
      </c>
    </row>
    <row r="222" spans="1:65" s="2" customFormat="1" ht="19.5">
      <c r="A222" s="36"/>
      <c r="B222" s="37"/>
      <c r="C222" s="38"/>
      <c r="D222" s="198" t="s">
        <v>144</v>
      </c>
      <c r="E222" s="38"/>
      <c r="F222" s="199" t="s">
        <v>274</v>
      </c>
      <c r="G222" s="38"/>
      <c r="H222" s="38"/>
      <c r="I222" s="106"/>
      <c r="J222" s="38"/>
      <c r="K222" s="38"/>
      <c r="L222" s="41"/>
      <c r="M222" s="200"/>
      <c r="N222" s="201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144</v>
      </c>
      <c r="AU222" s="19" t="s">
        <v>79</v>
      </c>
    </row>
    <row r="223" spans="1:65" s="13" customFormat="1" ht="11.25">
      <c r="B223" s="203"/>
      <c r="C223" s="204"/>
      <c r="D223" s="198" t="s">
        <v>148</v>
      </c>
      <c r="E223" s="205" t="s">
        <v>19</v>
      </c>
      <c r="F223" s="206" t="s">
        <v>275</v>
      </c>
      <c r="G223" s="204"/>
      <c r="H223" s="207">
        <v>229.26400000000001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148</v>
      </c>
      <c r="AU223" s="213" t="s">
        <v>79</v>
      </c>
      <c r="AV223" s="13" t="s">
        <v>79</v>
      </c>
      <c r="AW223" s="13" t="s">
        <v>31</v>
      </c>
      <c r="AX223" s="13" t="s">
        <v>69</v>
      </c>
      <c r="AY223" s="213" t="s">
        <v>134</v>
      </c>
    </row>
    <row r="224" spans="1:65" s="13" customFormat="1" ht="11.25">
      <c r="B224" s="203"/>
      <c r="C224" s="204"/>
      <c r="D224" s="198" t="s">
        <v>148</v>
      </c>
      <c r="E224" s="205" t="s">
        <v>19</v>
      </c>
      <c r="F224" s="206" t="s">
        <v>276</v>
      </c>
      <c r="G224" s="204"/>
      <c r="H224" s="207">
        <v>15.359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148</v>
      </c>
      <c r="AU224" s="213" t="s">
        <v>79</v>
      </c>
      <c r="AV224" s="13" t="s">
        <v>79</v>
      </c>
      <c r="AW224" s="13" t="s">
        <v>31</v>
      </c>
      <c r="AX224" s="13" t="s">
        <v>69</v>
      </c>
      <c r="AY224" s="213" t="s">
        <v>134</v>
      </c>
    </row>
    <row r="225" spans="1:65" s="13" customFormat="1" ht="11.25">
      <c r="B225" s="203"/>
      <c r="C225" s="204"/>
      <c r="D225" s="198" t="s">
        <v>148</v>
      </c>
      <c r="E225" s="205" t="s">
        <v>19</v>
      </c>
      <c r="F225" s="206" t="s">
        <v>277</v>
      </c>
      <c r="G225" s="204"/>
      <c r="H225" s="207">
        <v>7.8250000000000002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148</v>
      </c>
      <c r="AU225" s="213" t="s">
        <v>79</v>
      </c>
      <c r="AV225" s="13" t="s">
        <v>79</v>
      </c>
      <c r="AW225" s="13" t="s">
        <v>31</v>
      </c>
      <c r="AX225" s="13" t="s">
        <v>69</v>
      </c>
      <c r="AY225" s="213" t="s">
        <v>134</v>
      </c>
    </row>
    <row r="226" spans="1:65" s="16" customFormat="1" ht="11.25">
      <c r="B226" s="235"/>
      <c r="C226" s="236"/>
      <c r="D226" s="198" t="s">
        <v>148</v>
      </c>
      <c r="E226" s="237" t="s">
        <v>19</v>
      </c>
      <c r="F226" s="238" t="s">
        <v>191</v>
      </c>
      <c r="G226" s="236"/>
      <c r="H226" s="239">
        <v>252.44800000000001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148</v>
      </c>
      <c r="AU226" s="245" t="s">
        <v>79</v>
      </c>
      <c r="AV226" s="16" t="s">
        <v>170</v>
      </c>
      <c r="AW226" s="16" t="s">
        <v>31</v>
      </c>
      <c r="AX226" s="16" t="s">
        <v>69</v>
      </c>
      <c r="AY226" s="245" t="s">
        <v>134</v>
      </c>
    </row>
    <row r="227" spans="1:65" s="13" customFormat="1" ht="11.25">
      <c r="B227" s="203"/>
      <c r="C227" s="204"/>
      <c r="D227" s="198" t="s">
        <v>148</v>
      </c>
      <c r="E227" s="205" t="s">
        <v>19</v>
      </c>
      <c r="F227" s="206" t="s">
        <v>278</v>
      </c>
      <c r="G227" s="204"/>
      <c r="H227" s="207">
        <v>-2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148</v>
      </c>
      <c r="AU227" s="213" t="s">
        <v>79</v>
      </c>
      <c r="AV227" s="13" t="s">
        <v>79</v>
      </c>
      <c r="AW227" s="13" t="s">
        <v>31</v>
      </c>
      <c r="AX227" s="13" t="s">
        <v>69</v>
      </c>
      <c r="AY227" s="213" t="s">
        <v>134</v>
      </c>
    </row>
    <row r="228" spans="1:65" s="13" customFormat="1" ht="11.25">
      <c r="B228" s="203"/>
      <c r="C228" s="204"/>
      <c r="D228" s="198" t="s">
        <v>148</v>
      </c>
      <c r="E228" s="205" t="s">
        <v>19</v>
      </c>
      <c r="F228" s="206" t="s">
        <v>279</v>
      </c>
      <c r="G228" s="204"/>
      <c r="H228" s="207">
        <v>-4.5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148</v>
      </c>
      <c r="AU228" s="213" t="s">
        <v>79</v>
      </c>
      <c r="AV228" s="13" t="s">
        <v>79</v>
      </c>
      <c r="AW228" s="13" t="s">
        <v>31</v>
      </c>
      <c r="AX228" s="13" t="s">
        <v>69</v>
      </c>
      <c r="AY228" s="213" t="s">
        <v>134</v>
      </c>
    </row>
    <row r="229" spans="1:65" s="13" customFormat="1" ht="11.25">
      <c r="B229" s="203"/>
      <c r="C229" s="204"/>
      <c r="D229" s="198" t="s">
        <v>148</v>
      </c>
      <c r="E229" s="205" t="s">
        <v>19</v>
      </c>
      <c r="F229" s="206" t="s">
        <v>280</v>
      </c>
      <c r="G229" s="204"/>
      <c r="H229" s="207">
        <v>-2.15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148</v>
      </c>
      <c r="AU229" s="213" t="s">
        <v>79</v>
      </c>
      <c r="AV229" s="13" t="s">
        <v>79</v>
      </c>
      <c r="AW229" s="13" t="s">
        <v>31</v>
      </c>
      <c r="AX229" s="13" t="s">
        <v>69</v>
      </c>
      <c r="AY229" s="213" t="s">
        <v>134</v>
      </c>
    </row>
    <row r="230" spans="1:65" s="13" customFormat="1" ht="11.25">
      <c r="B230" s="203"/>
      <c r="C230" s="204"/>
      <c r="D230" s="198" t="s">
        <v>148</v>
      </c>
      <c r="E230" s="205" t="s">
        <v>19</v>
      </c>
      <c r="F230" s="206" t="s">
        <v>281</v>
      </c>
      <c r="G230" s="204"/>
      <c r="H230" s="207">
        <v>-10.35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148</v>
      </c>
      <c r="AU230" s="213" t="s">
        <v>79</v>
      </c>
      <c r="AV230" s="13" t="s">
        <v>79</v>
      </c>
      <c r="AW230" s="13" t="s">
        <v>31</v>
      </c>
      <c r="AX230" s="13" t="s">
        <v>69</v>
      </c>
      <c r="AY230" s="213" t="s">
        <v>134</v>
      </c>
    </row>
    <row r="231" spans="1:65" s="13" customFormat="1" ht="11.25">
      <c r="B231" s="203"/>
      <c r="C231" s="204"/>
      <c r="D231" s="198" t="s">
        <v>148</v>
      </c>
      <c r="E231" s="205" t="s">
        <v>19</v>
      </c>
      <c r="F231" s="206" t="s">
        <v>282</v>
      </c>
      <c r="G231" s="204"/>
      <c r="H231" s="207">
        <v>-3.375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148</v>
      </c>
      <c r="AU231" s="213" t="s">
        <v>79</v>
      </c>
      <c r="AV231" s="13" t="s">
        <v>79</v>
      </c>
      <c r="AW231" s="13" t="s">
        <v>31</v>
      </c>
      <c r="AX231" s="13" t="s">
        <v>69</v>
      </c>
      <c r="AY231" s="213" t="s">
        <v>134</v>
      </c>
    </row>
    <row r="232" spans="1:65" s="13" customFormat="1" ht="11.25">
      <c r="B232" s="203"/>
      <c r="C232" s="204"/>
      <c r="D232" s="198" t="s">
        <v>148</v>
      </c>
      <c r="E232" s="205" t="s">
        <v>19</v>
      </c>
      <c r="F232" s="206" t="s">
        <v>283</v>
      </c>
      <c r="G232" s="204"/>
      <c r="H232" s="207">
        <v>-4.5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148</v>
      </c>
      <c r="AU232" s="213" t="s">
        <v>79</v>
      </c>
      <c r="AV232" s="13" t="s">
        <v>79</v>
      </c>
      <c r="AW232" s="13" t="s">
        <v>31</v>
      </c>
      <c r="AX232" s="13" t="s">
        <v>69</v>
      </c>
      <c r="AY232" s="213" t="s">
        <v>134</v>
      </c>
    </row>
    <row r="233" spans="1:65" s="13" customFormat="1" ht="11.25">
      <c r="B233" s="203"/>
      <c r="C233" s="204"/>
      <c r="D233" s="198" t="s">
        <v>148</v>
      </c>
      <c r="E233" s="205" t="s">
        <v>19</v>
      </c>
      <c r="F233" s="206" t="s">
        <v>284</v>
      </c>
      <c r="G233" s="204"/>
      <c r="H233" s="207">
        <v>-18.3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148</v>
      </c>
      <c r="AU233" s="213" t="s">
        <v>79</v>
      </c>
      <c r="AV233" s="13" t="s">
        <v>79</v>
      </c>
      <c r="AW233" s="13" t="s">
        <v>31</v>
      </c>
      <c r="AX233" s="13" t="s">
        <v>69</v>
      </c>
      <c r="AY233" s="213" t="s">
        <v>134</v>
      </c>
    </row>
    <row r="234" spans="1:65" s="16" customFormat="1" ht="11.25">
      <c r="B234" s="235"/>
      <c r="C234" s="236"/>
      <c r="D234" s="198" t="s">
        <v>148</v>
      </c>
      <c r="E234" s="237" t="s">
        <v>19</v>
      </c>
      <c r="F234" s="238" t="s">
        <v>191</v>
      </c>
      <c r="G234" s="236"/>
      <c r="H234" s="239">
        <v>-45.174999999999997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148</v>
      </c>
      <c r="AU234" s="245" t="s">
        <v>79</v>
      </c>
      <c r="AV234" s="16" t="s">
        <v>170</v>
      </c>
      <c r="AW234" s="16" t="s">
        <v>31</v>
      </c>
      <c r="AX234" s="16" t="s">
        <v>69</v>
      </c>
      <c r="AY234" s="245" t="s">
        <v>134</v>
      </c>
    </row>
    <row r="235" spans="1:65" s="15" customFormat="1" ht="11.25">
      <c r="B235" s="224"/>
      <c r="C235" s="225"/>
      <c r="D235" s="198" t="s">
        <v>148</v>
      </c>
      <c r="E235" s="226" t="s">
        <v>19</v>
      </c>
      <c r="F235" s="227" t="s">
        <v>164</v>
      </c>
      <c r="G235" s="225"/>
      <c r="H235" s="228">
        <v>207.273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AT235" s="234" t="s">
        <v>148</v>
      </c>
      <c r="AU235" s="234" t="s">
        <v>79</v>
      </c>
      <c r="AV235" s="15" t="s">
        <v>142</v>
      </c>
      <c r="AW235" s="15" t="s">
        <v>31</v>
      </c>
      <c r="AX235" s="15" t="s">
        <v>77</v>
      </c>
      <c r="AY235" s="234" t="s">
        <v>134</v>
      </c>
    </row>
    <row r="236" spans="1:65" s="2" customFormat="1" ht="16.5" customHeight="1">
      <c r="A236" s="36"/>
      <c r="B236" s="37"/>
      <c r="C236" s="246" t="s">
        <v>285</v>
      </c>
      <c r="D236" s="246" t="s">
        <v>265</v>
      </c>
      <c r="E236" s="247" t="s">
        <v>286</v>
      </c>
      <c r="F236" s="248" t="s">
        <v>287</v>
      </c>
      <c r="G236" s="249" t="s">
        <v>140</v>
      </c>
      <c r="H236" s="250">
        <v>211.41800000000001</v>
      </c>
      <c r="I236" s="251"/>
      <c r="J236" s="252">
        <f>ROUND(I236*H236,2)</f>
        <v>0</v>
      </c>
      <c r="K236" s="248" t="s">
        <v>141</v>
      </c>
      <c r="L236" s="253"/>
      <c r="M236" s="254" t="s">
        <v>19</v>
      </c>
      <c r="N236" s="255" t="s">
        <v>40</v>
      </c>
      <c r="O236" s="66"/>
      <c r="P236" s="194">
        <f>O236*H236</f>
        <v>0</v>
      </c>
      <c r="Q236" s="194">
        <v>2.0400000000000001E-3</v>
      </c>
      <c r="R236" s="194">
        <f>Q236*H236</f>
        <v>0.43129272000000002</v>
      </c>
      <c r="S236" s="194">
        <v>0</v>
      </c>
      <c r="T236" s="195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6" t="s">
        <v>188</v>
      </c>
      <c r="AT236" s="196" t="s">
        <v>265</v>
      </c>
      <c r="AU236" s="196" t="s">
        <v>79</v>
      </c>
      <c r="AY236" s="19" t="s">
        <v>134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9" t="s">
        <v>77</v>
      </c>
      <c r="BK236" s="197">
        <f>ROUND(I236*H236,2)</f>
        <v>0</v>
      </c>
      <c r="BL236" s="19" t="s">
        <v>142</v>
      </c>
      <c r="BM236" s="196" t="s">
        <v>288</v>
      </c>
    </row>
    <row r="237" spans="1:65" s="2" customFormat="1" ht="11.25">
      <c r="A237" s="36"/>
      <c r="B237" s="37"/>
      <c r="C237" s="38"/>
      <c r="D237" s="198" t="s">
        <v>144</v>
      </c>
      <c r="E237" s="38"/>
      <c r="F237" s="199" t="s">
        <v>287</v>
      </c>
      <c r="G237" s="38"/>
      <c r="H237" s="38"/>
      <c r="I237" s="106"/>
      <c r="J237" s="38"/>
      <c r="K237" s="38"/>
      <c r="L237" s="41"/>
      <c r="M237" s="200"/>
      <c r="N237" s="201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144</v>
      </c>
      <c r="AU237" s="19" t="s">
        <v>79</v>
      </c>
    </row>
    <row r="238" spans="1:65" s="13" customFormat="1" ht="11.25">
      <c r="B238" s="203"/>
      <c r="C238" s="204"/>
      <c r="D238" s="198" t="s">
        <v>148</v>
      </c>
      <c r="E238" s="204"/>
      <c r="F238" s="206" t="s">
        <v>289</v>
      </c>
      <c r="G238" s="204"/>
      <c r="H238" s="207">
        <v>211.41800000000001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148</v>
      </c>
      <c r="AU238" s="213" t="s">
        <v>79</v>
      </c>
      <c r="AV238" s="13" t="s">
        <v>79</v>
      </c>
      <c r="AW238" s="13" t="s">
        <v>4</v>
      </c>
      <c r="AX238" s="13" t="s">
        <v>77</v>
      </c>
      <c r="AY238" s="213" t="s">
        <v>134</v>
      </c>
    </row>
    <row r="239" spans="1:65" s="2" customFormat="1" ht="16.5" customHeight="1">
      <c r="A239" s="36"/>
      <c r="B239" s="37"/>
      <c r="C239" s="185" t="s">
        <v>290</v>
      </c>
      <c r="D239" s="185" t="s">
        <v>137</v>
      </c>
      <c r="E239" s="186" t="s">
        <v>291</v>
      </c>
      <c r="F239" s="187" t="s">
        <v>292</v>
      </c>
      <c r="G239" s="188" t="s">
        <v>249</v>
      </c>
      <c r="H239" s="189">
        <v>53.365000000000002</v>
      </c>
      <c r="I239" s="190"/>
      <c r="J239" s="191">
        <f>ROUND(I239*H239,2)</f>
        <v>0</v>
      </c>
      <c r="K239" s="187" t="s">
        <v>19</v>
      </c>
      <c r="L239" s="41"/>
      <c r="M239" s="192" t="s">
        <v>19</v>
      </c>
      <c r="N239" s="193" t="s">
        <v>40</v>
      </c>
      <c r="O239" s="66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6" t="s">
        <v>142</v>
      </c>
      <c r="AT239" s="196" t="s">
        <v>137</v>
      </c>
      <c r="AU239" s="196" t="s">
        <v>79</v>
      </c>
      <c r="AY239" s="19" t="s">
        <v>134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9" t="s">
        <v>77</v>
      </c>
      <c r="BK239" s="197">
        <f>ROUND(I239*H239,2)</f>
        <v>0</v>
      </c>
      <c r="BL239" s="19" t="s">
        <v>142</v>
      </c>
      <c r="BM239" s="196" t="s">
        <v>293</v>
      </c>
    </row>
    <row r="240" spans="1:65" s="2" customFormat="1" ht="11.25">
      <c r="A240" s="36"/>
      <c r="B240" s="37"/>
      <c r="C240" s="38"/>
      <c r="D240" s="198" t="s">
        <v>144</v>
      </c>
      <c r="E240" s="38"/>
      <c r="F240" s="199" t="s">
        <v>292</v>
      </c>
      <c r="G240" s="38"/>
      <c r="H240" s="38"/>
      <c r="I240" s="106"/>
      <c r="J240" s="38"/>
      <c r="K240" s="38"/>
      <c r="L240" s="41"/>
      <c r="M240" s="200"/>
      <c r="N240" s="201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144</v>
      </c>
      <c r="AU240" s="19" t="s">
        <v>79</v>
      </c>
    </row>
    <row r="241" spans="1:65" s="14" customFormat="1" ht="11.25">
      <c r="B241" s="214"/>
      <c r="C241" s="215"/>
      <c r="D241" s="198" t="s">
        <v>148</v>
      </c>
      <c r="E241" s="216" t="s">
        <v>19</v>
      </c>
      <c r="F241" s="217" t="s">
        <v>189</v>
      </c>
      <c r="G241" s="215"/>
      <c r="H241" s="216" t="s">
        <v>19</v>
      </c>
      <c r="I241" s="218"/>
      <c r="J241" s="215"/>
      <c r="K241" s="215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148</v>
      </c>
      <c r="AU241" s="223" t="s">
        <v>79</v>
      </c>
      <c r="AV241" s="14" t="s">
        <v>77</v>
      </c>
      <c r="AW241" s="14" t="s">
        <v>31</v>
      </c>
      <c r="AX241" s="14" t="s">
        <v>69</v>
      </c>
      <c r="AY241" s="223" t="s">
        <v>134</v>
      </c>
    </row>
    <row r="242" spans="1:65" s="13" customFormat="1" ht="11.25">
      <c r="B242" s="203"/>
      <c r="C242" s="204"/>
      <c r="D242" s="198" t="s">
        <v>148</v>
      </c>
      <c r="E242" s="205" t="s">
        <v>19</v>
      </c>
      <c r="F242" s="206" t="s">
        <v>251</v>
      </c>
      <c r="G242" s="204"/>
      <c r="H242" s="207">
        <v>5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148</v>
      </c>
      <c r="AU242" s="213" t="s">
        <v>79</v>
      </c>
      <c r="AV242" s="13" t="s">
        <v>79</v>
      </c>
      <c r="AW242" s="13" t="s">
        <v>31</v>
      </c>
      <c r="AX242" s="13" t="s">
        <v>69</v>
      </c>
      <c r="AY242" s="213" t="s">
        <v>134</v>
      </c>
    </row>
    <row r="243" spans="1:65" s="13" customFormat="1" ht="11.25">
      <c r="B243" s="203"/>
      <c r="C243" s="204"/>
      <c r="D243" s="198" t="s">
        <v>148</v>
      </c>
      <c r="E243" s="205" t="s">
        <v>19</v>
      </c>
      <c r="F243" s="206" t="s">
        <v>252</v>
      </c>
      <c r="G243" s="204"/>
      <c r="H243" s="207">
        <v>5.3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148</v>
      </c>
      <c r="AU243" s="213" t="s">
        <v>79</v>
      </c>
      <c r="AV243" s="13" t="s">
        <v>79</v>
      </c>
      <c r="AW243" s="13" t="s">
        <v>31</v>
      </c>
      <c r="AX243" s="13" t="s">
        <v>69</v>
      </c>
      <c r="AY243" s="213" t="s">
        <v>134</v>
      </c>
    </row>
    <row r="244" spans="1:65" s="13" customFormat="1" ht="11.25">
      <c r="B244" s="203"/>
      <c r="C244" s="204"/>
      <c r="D244" s="198" t="s">
        <v>148</v>
      </c>
      <c r="E244" s="205" t="s">
        <v>19</v>
      </c>
      <c r="F244" s="206" t="s">
        <v>253</v>
      </c>
      <c r="G244" s="204"/>
      <c r="H244" s="207">
        <v>6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148</v>
      </c>
      <c r="AU244" s="213" t="s">
        <v>79</v>
      </c>
      <c r="AV244" s="13" t="s">
        <v>79</v>
      </c>
      <c r="AW244" s="13" t="s">
        <v>31</v>
      </c>
      <c r="AX244" s="13" t="s">
        <v>69</v>
      </c>
      <c r="AY244" s="213" t="s">
        <v>134</v>
      </c>
    </row>
    <row r="245" spans="1:65" s="13" customFormat="1" ht="11.25">
      <c r="B245" s="203"/>
      <c r="C245" s="204"/>
      <c r="D245" s="198" t="s">
        <v>148</v>
      </c>
      <c r="E245" s="205" t="s">
        <v>19</v>
      </c>
      <c r="F245" s="206" t="s">
        <v>254</v>
      </c>
      <c r="G245" s="204"/>
      <c r="H245" s="207">
        <v>9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148</v>
      </c>
      <c r="AU245" s="213" t="s">
        <v>79</v>
      </c>
      <c r="AV245" s="13" t="s">
        <v>79</v>
      </c>
      <c r="AW245" s="13" t="s">
        <v>31</v>
      </c>
      <c r="AX245" s="13" t="s">
        <v>69</v>
      </c>
      <c r="AY245" s="213" t="s">
        <v>134</v>
      </c>
    </row>
    <row r="246" spans="1:65" s="16" customFormat="1" ht="11.25">
      <c r="B246" s="235"/>
      <c r="C246" s="236"/>
      <c r="D246" s="198" t="s">
        <v>148</v>
      </c>
      <c r="E246" s="237" t="s">
        <v>19</v>
      </c>
      <c r="F246" s="238" t="s">
        <v>191</v>
      </c>
      <c r="G246" s="236"/>
      <c r="H246" s="239">
        <v>25.3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148</v>
      </c>
      <c r="AU246" s="245" t="s">
        <v>79</v>
      </c>
      <c r="AV246" s="16" t="s">
        <v>170</v>
      </c>
      <c r="AW246" s="16" t="s">
        <v>31</v>
      </c>
      <c r="AX246" s="16" t="s">
        <v>69</v>
      </c>
      <c r="AY246" s="245" t="s">
        <v>134</v>
      </c>
    </row>
    <row r="247" spans="1:65" s="14" customFormat="1" ht="11.25">
      <c r="B247" s="214"/>
      <c r="C247" s="215"/>
      <c r="D247" s="198" t="s">
        <v>148</v>
      </c>
      <c r="E247" s="216" t="s">
        <v>19</v>
      </c>
      <c r="F247" s="217" t="s">
        <v>192</v>
      </c>
      <c r="G247" s="215"/>
      <c r="H247" s="216" t="s">
        <v>19</v>
      </c>
      <c r="I247" s="218"/>
      <c r="J247" s="215"/>
      <c r="K247" s="215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148</v>
      </c>
      <c r="AU247" s="223" t="s">
        <v>79</v>
      </c>
      <c r="AV247" s="14" t="s">
        <v>77</v>
      </c>
      <c r="AW247" s="14" t="s">
        <v>31</v>
      </c>
      <c r="AX247" s="14" t="s">
        <v>69</v>
      </c>
      <c r="AY247" s="223" t="s">
        <v>134</v>
      </c>
    </row>
    <row r="248" spans="1:65" s="13" customFormat="1" ht="11.25">
      <c r="B248" s="203"/>
      <c r="C248" s="204"/>
      <c r="D248" s="198" t="s">
        <v>148</v>
      </c>
      <c r="E248" s="205" t="s">
        <v>19</v>
      </c>
      <c r="F248" s="206" t="s">
        <v>255</v>
      </c>
      <c r="G248" s="204"/>
      <c r="H248" s="207">
        <v>4.415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148</v>
      </c>
      <c r="AU248" s="213" t="s">
        <v>79</v>
      </c>
      <c r="AV248" s="13" t="s">
        <v>79</v>
      </c>
      <c r="AW248" s="13" t="s">
        <v>31</v>
      </c>
      <c r="AX248" s="13" t="s">
        <v>69</v>
      </c>
      <c r="AY248" s="213" t="s">
        <v>134</v>
      </c>
    </row>
    <row r="249" spans="1:65" s="13" customFormat="1" ht="11.25">
      <c r="B249" s="203"/>
      <c r="C249" s="204"/>
      <c r="D249" s="198" t="s">
        <v>148</v>
      </c>
      <c r="E249" s="205" t="s">
        <v>19</v>
      </c>
      <c r="F249" s="206" t="s">
        <v>256</v>
      </c>
      <c r="G249" s="204"/>
      <c r="H249" s="207">
        <v>5.25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148</v>
      </c>
      <c r="AU249" s="213" t="s">
        <v>79</v>
      </c>
      <c r="AV249" s="13" t="s">
        <v>79</v>
      </c>
      <c r="AW249" s="13" t="s">
        <v>31</v>
      </c>
      <c r="AX249" s="13" t="s">
        <v>69</v>
      </c>
      <c r="AY249" s="213" t="s">
        <v>134</v>
      </c>
    </row>
    <row r="250" spans="1:65" s="13" customFormat="1" ht="11.25">
      <c r="B250" s="203"/>
      <c r="C250" s="204"/>
      <c r="D250" s="198" t="s">
        <v>148</v>
      </c>
      <c r="E250" s="205" t="s">
        <v>19</v>
      </c>
      <c r="F250" s="206" t="s">
        <v>257</v>
      </c>
      <c r="G250" s="204"/>
      <c r="H250" s="207">
        <v>9.4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148</v>
      </c>
      <c r="AU250" s="213" t="s">
        <v>79</v>
      </c>
      <c r="AV250" s="13" t="s">
        <v>79</v>
      </c>
      <c r="AW250" s="13" t="s">
        <v>31</v>
      </c>
      <c r="AX250" s="13" t="s">
        <v>69</v>
      </c>
      <c r="AY250" s="213" t="s">
        <v>134</v>
      </c>
    </row>
    <row r="251" spans="1:65" s="13" customFormat="1" ht="11.25">
      <c r="B251" s="203"/>
      <c r="C251" s="204"/>
      <c r="D251" s="198" t="s">
        <v>148</v>
      </c>
      <c r="E251" s="205" t="s">
        <v>19</v>
      </c>
      <c r="F251" s="206" t="s">
        <v>254</v>
      </c>
      <c r="G251" s="204"/>
      <c r="H251" s="207">
        <v>9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148</v>
      </c>
      <c r="AU251" s="213" t="s">
        <v>79</v>
      </c>
      <c r="AV251" s="13" t="s">
        <v>79</v>
      </c>
      <c r="AW251" s="13" t="s">
        <v>31</v>
      </c>
      <c r="AX251" s="13" t="s">
        <v>69</v>
      </c>
      <c r="AY251" s="213" t="s">
        <v>134</v>
      </c>
    </row>
    <row r="252" spans="1:65" s="16" customFormat="1" ht="11.25">
      <c r="B252" s="235"/>
      <c r="C252" s="236"/>
      <c r="D252" s="198" t="s">
        <v>148</v>
      </c>
      <c r="E252" s="237" t="s">
        <v>19</v>
      </c>
      <c r="F252" s="238" t="s">
        <v>191</v>
      </c>
      <c r="G252" s="236"/>
      <c r="H252" s="239">
        <v>28.065000000000001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148</v>
      </c>
      <c r="AU252" s="245" t="s">
        <v>79</v>
      </c>
      <c r="AV252" s="16" t="s">
        <v>170</v>
      </c>
      <c r="AW252" s="16" t="s">
        <v>31</v>
      </c>
      <c r="AX252" s="16" t="s">
        <v>69</v>
      </c>
      <c r="AY252" s="245" t="s">
        <v>134</v>
      </c>
    </row>
    <row r="253" spans="1:65" s="15" customFormat="1" ht="11.25">
      <c r="B253" s="224"/>
      <c r="C253" s="225"/>
      <c r="D253" s="198" t="s">
        <v>148</v>
      </c>
      <c r="E253" s="226" t="s">
        <v>19</v>
      </c>
      <c r="F253" s="227" t="s">
        <v>164</v>
      </c>
      <c r="G253" s="225"/>
      <c r="H253" s="228">
        <v>53.365000000000002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AT253" s="234" t="s">
        <v>148</v>
      </c>
      <c r="AU253" s="234" t="s">
        <v>79</v>
      </c>
      <c r="AV253" s="15" t="s">
        <v>142</v>
      </c>
      <c r="AW253" s="15" t="s">
        <v>31</v>
      </c>
      <c r="AX253" s="15" t="s">
        <v>77</v>
      </c>
      <c r="AY253" s="234" t="s">
        <v>134</v>
      </c>
    </row>
    <row r="254" spans="1:65" s="2" customFormat="1" ht="16.5" customHeight="1">
      <c r="A254" s="36"/>
      <c r="B254" s="37"/>
      <c r="C254" s="246" t="s">
        <v>225</v>
      </c>
      <c r="D254" s="246" t="s">
        <v>265</v>
      </c>
      <c r="E254" s="247" t="s">
        <v>294</v>
      </c>
      <c r="F254" s="248" t="s">
        <v>295</v>
      </c>
      <c r="G254" s="249" t="s">
        <v>140</v>
      </c>
      <c r="H254" s="250">
        <v>10.885999999999999</v>
      </c>
      <c r="I254" s="251"/>
      <c r="J254" s="252">
        <f>ROUND(I254*H254,2)</f>
        <v>0</v>
      </c>
      <c r="K254" s="248" t="s">
        <v>19</v>
      </c>
      <c r="L254" s="253"/>
      <c r="M254" s="254" t="s">
        <v>19</v>
      </c>
      <c r="N254" s="255" t="s">
        <v>40</v>
      </c>
      <c r="O254" s="66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6" t="s">
        <v>188</v>
      </c>
      <c r="AT254" s="196" t="s">
        <v>265</v>
      </c>
      <c r="AU254" s="196" t="s">
        <v>79</v>
      </c>
      <c r="AY254" s="19" t="s">
        <v>134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9" t="s">
        <v>77</v>
      </c>
      <c r="BK254" s="197">
        <f>ROUND(I254*H254,2)</f>
        <v>0</v>
      </c>
      <c r="BL254" s="19" t="s">
        <v>142</v>
      </c>
      <c r="BM254" s="196" t="s">
        <v>296</v>
      </c>
    </row>
    <row r="255" spans="1:65" s="2" customFormat="1" ht="11.25">
      <c r="A255" s="36"/>
      <c r="B255" s="37"/>
      <c r="C255" s="38"/>
      <c r="D255" s="198" t="s">
        <v>144</v>
      </c>
      <c r="E255" s="38"/>
      <c r="F255" s="199" t="s">
        <v>295</v>
      </c>
      <c r="G255" s="38"/>
      <c r="H255" s="38"/>
      <c r="I255" s="106"/>
      <c r="J255" s="38"/>
      <c r="K255" s="38"/>
      <c r="L255" s="41"/>
      <c r="M255" s="200"/>
      <c r="N255" s="201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144</v>
      </c>
      <c r="AU255" s="19" t="s">
        <v>79</v>
      </c>
    </row>
    <row r="256" spans="1:65" s="13" customFormat="1" ht="11.25">
      <c r="B256" s="203"/>
      <c r="C256" s="204"/>
      <c r="D256" s="198" t="s">
        <v>148</v>
      </c>
      <c r="E256" s="205" t="s">
        <v>19</v>
      </c>
      <c r="F256" s="206" t="s">
        <v>297</v>
      </c>
      <c r="G256" s="204"/>
      <c r="H256" s="207">
        <v>10.885999999999999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148</v>
      </c>
      <c r="AU256" s="213" t="s">
        <v>79</v>
      </c>
      <c r="AV256" s="13" t="s">
        <v>79</v>
      </c>
      <c r="AW256" s="13" t="s">
        <v>31</v>
      </c>
      <c r="AX256" s="13" t="s">
        <v>69</v>
      </c>
      <c r="AY256" s="213" t="s">
        <v>134</v>
      </c>
    </row>
    <row r="257" spans="1:65" s="15" customFormat="1" ht="11.25">
      <c r="B257" s="224"/>
      <c r="C257" s="225"/>
      <c r="D257" s="198" t="s">
        <v>148</v>
      </c>
      <c r="E257" s="226" t="s">
        <v>19</v>
      </c>
      <c r="F257" s="227" t="s">
        <v>164</v>
      </c>
      <c r="G257" s="225"/>
      <c r="H257" s="228">
        <v>10.885999999999999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AT257" s="234" t="s">
        <v>148</v>
      </c>
      <c r="AU257" s="234" t="s">
        <v>79</v>
      </c>
      <c r="AV257" s="15" t="s">
        <v>142</v>
      </c>
      <c r="AW257" s="15" t="s">
        <v>31</v>
      </c>
      <c r="AX257" s="15" t="s">
        <v>77</v>
      </c>
      <c r="AY257" s="234" t="s">
        <v>134</v>
      </c>
    </row>
    <row r="258" spans="1:65" s="2" customFormat="1" ht="16.5" customHeight="1">
      <c r="A258" s="36"/>
      <c r="B258" s="37"/>
      <c r="C258" s="185" t="s">
        <v>298</v>
      </c>
      <c r="D258" s="185" t="s">
        <v>137</v>
      </c>
      <c r="E258" s="186" t="s">
        <v>299</v>
      </c>
      <c r="F258" s="187" t="s">
        <v>300</v>
      </c>
      <c r="G258" s="188" t="s">
        <v>249</v>
      </c>
      <c r="H258" s="189">
        <v>164.04599999999999</v>
      </c>
      <c r="I258" s="190"/>
      <c r="J258" s="191">
        <f>ROUND(I258*H258,2)</f>
        <v>0</v>
      </c>
      <c r="K258" s="187" t="s">
        <v>19</v>
      </c>
      <c r="L258" s="41"/>
      <c r="M258" s="192" t="s">
        <v>19</v>
      </c>
      <c r="N258" s="193" t="s">
        <v>40</v>
      </c>
      <c r="O258" s="66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6" t="s">
        <v>142</v>
      </c>
      <c r="AT258" s="196" t="s">
        <v>137</v>
      </c>
      <c r="AU258" s="196" t="s">
        <v>79</v>
      </c>
      <c r="AY258" s="19" t="s">
        <v>134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9" t="s">
        <v>77</v>
      </c>
      <c r="BK258" s="197">
        <f>ROUND(I258*H258,2)</f>
        <v>0</v>
      </c>
      <c r="BL258" s="19" t="s">
        <v>142</v>
      </c>
      <c r="BM258" s="196" t="s">
        <v>301</v>
      </c>
    </row>
    <row r="259" spans="1:65" s="2" customFormat="1" ht="11.25">
      <c r="A259" s="36"/>
      <c r="B259" s="37"/>
      <c r="C259" s="38"/>
      <c r="D259" s="198" t="s">
        <v>144</v>
      </c>
      <c r="E259" s="38"/>
      <c r="F259" s="199" t="s">
        <v>300</v>
      </c>
      <c r="G259" s="38"/>
      <c r="H259" s="38"/>
      <c r="I259" s="106"/>
      <c r="J259" s="38"/>
      <c r="K259" s="38"/>
      <c r="L259" s="41"/>
      <c r="M259" s="200"/>
      <c r="N259" s="201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144</v>
      </c>
      <c r="AU259" s="19" t="s">
        <v>79</v>
      </c>
    </row>
    <row r="260" spans="1:65" s="13" customFormat="1" ht="11.25">
      <c r="B260" s="203"/>
      <c r="C260" s="204"/>
      <c r="D260" s="198" t="s">
        <v>148</v>
      </c>
      <c r="E260" s="205" t="s">
        <v>19</v>
      </c>
      <c r="F260" s="206" t="s">
        <v>302</v>
      </c>
      <c r="G260" s="204"/>
      <c r="H260" s="207">
        <v>56.033000000000001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148</v>
      </c>
      <c r="AU260" s="213" t="s">
        <v>79</v>
      </c>
      <c r="AV260" s="13" t="s">
        <v>79</v>
      </c>
      <c r="AW260" s="13" t="s">
        <v>31</v>
      </c>
      <c r="AX260" s="13" t="s">
        <v>69</v>
      </c>
      <c r="AY260" s="213" t="s">
        <v>134</v>
      </c>
    </row>
    <row r="261" spans="1:65" s="13" customFormat="1" ht="11.25">
      <c r="B261" s="203"/>
      <c r="C261" s="204"/>
      <c r="D261" s="198" t="s">
        <v>148</v>
      </c>
      <c r="E261" s="205" t="s">
        <v>19</v>
      </c>
      <c r="F261" s="206" t="s">
        <v>303</v>
      </c>
      <c r="G261" s="204"/>
      <c r="H261" s="207">
        <v>70.076999999999998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148</v>
      </c>
      <c r="AU261" s="213" t="s">
        <v>79</v>
      </c>
      <c r="AV261" s="13" t="s">
        <v>79</v>
      </c>
      <c r="AW261" s="13" t="s">
        <v>31</v>
      </c>
      <c r="AX261" s="13" t="s">
        <v>69</v>
      </c>
      <c r="AY261" s="213" t="s">
        <v>134</v>
      </c>
    </row>
    <row r="262" spans="1:65" s="13" customFormat="1" ht="11.25">
      <c r="B262" s="203"/>
      <c r="C262" s="204"/>
      <c r="D262" s="198" t="s">
        <v>148</v>
      </c>
      <c r="E262" s="205" t="s">
        <v>19</v>
      </c>
      <c r="F262" s="206" t="s">
        <v>304</v>
      </c>
      <c r="G262" s="204"/>
      <c r="H262" s="207">
        <v>18.968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148</v>
      </c>
      <c r="AU262" s="213" t="s">
        <v>79</v>
      </c>
      <c r="AV262" s="13" t="s">
        <v>79</v>
      </c>
      <c r="AW262" s="13" t="s">
        <v>31</v>
      </c>
      <c r="AX262" s="13" t="s">
        <v>69</v>
      </c>
      <c r="AY262" s="213" t="s">
        <v>134</v>
      </c>
    </row>
    <row r="263" spans="1:65" s="13" customFormat="1" ht="11.25">
      <c r="B263" s="203"/>
      <c r="C263" s="204"/>
      <c r="D263" s="198" t="s">
        <v>148</v>
      </c>
      <c r="E263" s="205" t="s">
        <v>19</v>
      </c>
      <c r="F263" s="206" t="s">
        <v>304</v>
      </c>
      <c r="G263" s="204"/>
      <c r="H263" s="207">
        <v>18.968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148</v>
      </c>
      <c r="AU263" s="213" t="s">
        <v>79</v>
      </c>
      <c r="AV263" s="13" t="s">
        <v>79</v>
      </c>
      <c r="AW263" s="13" t="s">
        <v>31</v>
      </c>
      <c r="AX263" s="13" t="s">
        <v>69</v>
      </c>
      <c r="AY263" s="213" t="s">
        <v>134</v>
      </c>
    </row>
    <row r="264" spans="1:65" s="15" customFormat="1" ht="11.25">
      <c r="B264" s="224"/>
      <c r="C264" s="225"/>
      <c r="D264" s="198" t="s">
        <v>148</v>
      </c>
      <c r="E264" s="226" t="s">
        <v>19</v>
      </c>
      <c r="F264" s="227" t="s">
        <v>164</v>
      </c>
      <c r="G264" s="225"/>
      <c r="H264" s="228">
        <v>164.04599999999999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AT264" s="234" t="s">
        <v>148</v>
      </c>
      <c r="AU264" s="234" t="s">
        <v>79</v>
      </c>
      <c r="AV264" s="15" t="s">
        <v>142</v>
      </c>
      <c r="AW264" s="15" t="s">
        <v>31</v>
      </c>
      <c r="AX264" s="15" t="s">
        <v>77</v>
      </c>
      <c r="AY264" s="234" t="s">
        <v>134</v>
      </c>
    </row>
    <row r="265" spans="1:65" s="2" customFormat="1" ht="16.5" customHeight="1">
      <c r="A265" s="36"/>
      <c r="B265" s="37"/>
      <c r="C265" s="246" t="s">
        <v>7</v>
      </c>
      <c r="D265" s="246" t="s">
        <v>265</v>
      </c>
      <c r="E265" s="247" t="s">
        <v>305</v>
      </c>
      <c r="F265" s="248" t="s">
        <v>306</v>
      </c>
      <c r="G265" s="249" t="s">
        <v>249</v>
      </c>
      <c r="H265" s="250">
        <v>70.076999999999998</v>
      </c>
      <c r="I265" s="251"/>
      <c r="J265" s="252">
        <f>ROUND(I265*H265,2)</f>
        <v>0</v>
      </c>
      <c r="K265" s="248" t="s">
        <v>19</v>
      </c>
      <c r="L265" s="253"/>
      <c r="M265" s="254" t="s">
        <v>19</v>
      </c>
      <c r="N265" s="255" t="s">
        <v>40</v>
      </c>
      <c r="O265" s="66"/>
      <c r="P265" s="194">
        <f>O265*H265</f>
        <v>0</v>
      </c>
      <c r="Q265" s="194">
        <v>0</v>
      </c>
      <c r="R265" s="194">
        <f>Q265*H265</f>
        <v>0</v>
      </c>
      <c r="S265" s="194">
        <v>0</v>
      </c>
      <c r="T265" s="195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6" t="s">
        <v>188</v>
      </c>
      <c r="AT265" s="196" t="s">
        <v>265</v>
      </c>
      <c r="AU265" s="196" t="s">
        <v>79</v>
      </c>
      <c r="AY265" s="19" t="s">
        <v>134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9" t="s">
        <v>77</v>
      </c>
      <c r="BK265" s="197">
        <f>ROUND(I265*H265,2)</f>
        <v>0</v>
      </c>
      <c r="BL265" s="19" t="s">
        <v>142</v>
      </c>
      <c r="BM265" s="196" t="s">
        <v>307</v>
      </c>
    </row>
    <row r="266" spans="1:65" s="2" customFormat="1" ht="11.25">
      <c r="A266" s="36"/>
      <c r="B266" s="37"/>
      <c r="C266" s="38"/>
      <c r="D266" s="198" t="s">
        <v>144</v>
      </c>
      <c r="E266" s="38"/>
      <c r="F266" s="199" t="s">
        <v>306</v>
      </c>
      <c r="G266" s="38"/>
      <c r="H266" s="38"/>
      <c r="I266" s="106"/>
      <c r="J266" s="38"/>
      <c r="K266" s="38"/>
      <c r="L266" s="41"/>
      <c r="M266" s="200"/>
      <c r="N266" s="201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144</v>
      </c>
      <c r="AU266" s="19" t="s">
        <v>79</v>
      </c>
    </row>
    <row r="267" spans="1:65" s="2" customFormat="1" ht="16.5" customHeight="1">
      <c r="A267" s="36"/>
      <c r="B267" s="37"/>
      <c r="C267" s="246" t="s">
        <v>229</v>
      </c>
      <c r="D267" s="246" t="s">
        <v>265</v>
      </c>
      <c r="E267" s="247" t="s">
        <v>308</v>
      </c>
      <c r="F267" s="248" t="s">
        <v>309</v>
      </c>
      <c r="G267" s="249" t="s">
        <v>249</v>
      </c>
      <c r="H267" s="250">
        <v>56.033000000000001</v>
      </c>
      <c r="I267" s="251"/>
      <c r="J267" s="252">
        <f>ROUND(I267*H267,2)</f>
        <v>0</v>
      </c>
      <c r="K267" s="248" t="s">
        <v>19</v>
      </c>
      <c r="L267" s="253"/>
      <c r="M267" s="254" t="s">
        <v>19</v>
      </c>
      <c r="N267" s="255" t="s">
        <v>40</v>
      </c>
      <c r="O267" s="66"/>
      <c r="P267" s="194">
        <f>O267*H267</f>
        <v>0</v>
      </c>
      <c r="Q267" s="194">
        <v>0</v>
      </c>
      <c r="R267" s="194">
        <f>Q267*H267</f>
        <v>0</v>
      </c>
      <c r="S267" s="194">
        <v>0</v>
      </c>
      <c r="T267" s="195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6" t="s">
        <v>188</v>
      </c>
      <c r="AT267" s="196" t="s">
        <v>265</v>
      </c>
      <c r="AU267" s="196" t="s">
        <v>79</v>
      </c>
      <c r="AY267" s="19" t="s">
        <v>134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9" t="s">
        <v>77</v>
      </c>
      <c r="BK267" s="197">
        <f>ROUND(I267*H267,2)</f>
        <v>0</v>
      </c>
      <c r="BL267" s="19" t="s">
        <v>142</v>
      </c>
      <c r="BM267" s="196" t="s">
        <v>310</v>
      </c>
    </row>
    <row r="268" spans="1:65" s="2" customFormat="1" ht="11.25">
      <c r="A268" s="36"/>
      <c r="B268" s="37"/>
      <c r="C268" s="38"/>
      <c r="D268" s="198" t="s">
        <v>144</v>
      </c>
      <c r="E268" s="38"/>
      <c r="F268" s="199" t="s">
        <v>309</v>
      </c>
      <c r="G268" s="38"/>
      <c r="H268" s="38"/>
      <c r="I268" s="106"/>
      <c r="J268" s="38"/>
      <c r="K268" s="38"/>
      <c r="L268" s="41"/>
      <c r="M268" s="200"/>
      <c r="N268" s="201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144</v>
      </c>
      <c r="AU268" s="19" t="s">
        <v>79</v>
      </c>
    </row>
    <row r="269" spans="1:65" s="2" customFormat="1" ht="16.5" customHeight="1">
      <c r="A269" s="36"/>
      <c r="B269" s="37"/>
      <c r="C269" s="246" t="s">
        <v>243</v>
      </c>
      <c r="D269" s="246" t="s">
        <v>265</v>
      </c>
      <c r="E269" s="247" t="s">
        <v>311</v>
      </c>
      <c r="F269" s="248" t="s">
        <v>312</v>
      </c>
      <c r="G269" s="249" t="s">
        <v>249</v>
      </c>
      <c r="H269" s="250">
        <v>18.968</v>
      </c>
      <c r="I269" s="251"/>
      <c r="J269" s="252">
        <f>ROUND(I269*H269,2)</f>
        <v>0</v>
      </c>
      <c r="K269" s="248" t="s">
        <v>19</v>
      </c>
      <c r="L269" s="253"/>
      <c r="M269" s="254" t="s">
        <v>19</v>
      </c>
      <c r="N269" s="255" t="s">
        <v>40</v>
      </c>
      <c r="O269" s="66"/>
      <c r="P269" s="194">
        <f>O269*H269</f>
        <v>0</v>
      </c>
      <c r="Q269" s="194">
        <v>0</v>
      </c>
      <c r="R269" s="194">
        <f>Q269*H269</f>
        <v>0</v>
      </c>
      <c r="S269" s="194">
        <v>0</v>
      </c>
      <c r="T269" s="195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6" t="s">
        <v>188</v>
      </c>
      <c r="AT269" s="196" t="s">
        <v>265</v>
      </c>
      <c r="AU269" s="196" t="s">
        <v>79</v>
      </c>
      <c r="AY269" s="19" t="s">
        <v>134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9" t="s">
        <v>77</v>
      </c>
      <c r="BK269" s="197">
        <f>ROUND(I269*H269,2)</f>
        <v>0</v>
      </c>
      <c r="BL269" s="19" t="s">
        <v>142</v>
      </c>
      <c r="BM269" s="196" t="s">
        <v>313</v>
      </c>
    </row>
    <row r="270" spans="1:65" s="2" customFormat="1" ht="11.25">
      <c r="A270" s="36"/>
      <c r="B270" s="37"/>
      <c r="C270" s="38"/>
      <c r="D270" s="198" t="s">
        <v>144</v>
      </c>
      <c r="E270" s="38"/>
      <c r="F270" s="199" t="s">
        <v>312</v>
      </c>
      <c r="G270" s="38"/>
      <c r="H270" s="38"/>
      <c r="I270" s="106"/>
      <c r="J270" s="38"/>
      <c r="K270" s="38"/>
      <c r="L270" s="41"/>
      <c r="M270" s="200"/>
      <c r="N270" s="201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144</v>
      </c>
      <c r="AU270" s="19" t="s">
        <v>79</v>
      </c>
    </row>
    <row r="271" spans="1:65" s="2" customFormat="1" ht="16.5" customHeight="1">
      <c r="A271" s="36"/>
      <c r="B271" s="37"/>
      <c r="C271" s="246" t="s">
        <v>314</v>
      </c>
      <c r="D271" s="246" t="s">
        <v>265</v>
      </c>
      <c r="E271" s="247" t="s">
        <v>315</v>
      </c>
      <c r="F271" s="248" t="s">
        <v>316</v>
      </c>
      <c r="G271" s="249" t="s">
        <v>249</v>
      </c>
      <c r="H271" s="250">
        <v>18.968</v>
      </c>
      <c r="I271" s="251"/>
      <c r="J271" s="252">
        <f>ROUND(I271*H271,2)</f>
        <v>0</v>
      </c>
      <c r="K271" s="248" t="s">
        <v>19</v>
      </c>
      <c r="L271" s="253"/>
      <c r="M271" s="254" t="s">
        <v>19</v>
      </c>
      <c r="N271" s="255" t="s">
        <v>40</v>
      </c>
      <c r="O271" s="66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6" t="s">
        <v>188</v>
      </c>
      <c r="AT271" s="196" t="s">
        <v>265</v>
      </c>
      <c r="AU271" s="196" t="s">
        <v>79</v>
      </c>
      <c r="AY271" s="19" t="s">
        <v>134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9" t="s">
        <v>77</v>
      </c>
      <c r="BK271" s="197">
        <f>ROUND(I271*H271,2)</f>
        <v>0</v>
      </c>
      <c r="BL271" s="19" t="s">
        <v>142</v>
      </c>
      <c r="BM271" s="196" t="s">
        <v>317</v>
      </c>
    </row>
    <row r="272" spans="1:65" s="2" customFormat="1" ht="11.25">
      <c r="A272" s="36"/>
      <c r="B272" s="37"/>
      <c r="C272" s="38"/>
      <c r="D272" s="198" t="s">
        <v>144</v>
      </c>
      <c r="E272" s="38"/>
      <c r="F272" s="199" t="s">
        <v>316</v>
      </c>
      <c r="G272" s="38"/>
      <c r="H272" s="38"/>
      <c r="I272" s="106"/>
      <c r="J272" s="38"/>
      <c r="K272" s="38"/>
      <c r="L272" s="41"/>
      <c r="M272" s="200"/>
      <c r="N272" s="201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144</v>
      </c>
      <c r="AU272" s="19" t="s">
        <v>79</v>
      </c>
    </row>
    <row r="273" spans="1:65" s="2" customFormat="1" ht="16.5" customHeight="1">
      <c r="A273" s="36"/>
      <c r="B273" s="37"/>
      <c r="C273" s="185" t="s">
        <v>250</v>
      </c>
      <c r="D273" s="185" t="s">
        <v>137</v>
      </c>
      <c r="E273" s="186" t="s">
        <v>318</v>
      </c>
      <c r="F273" s="187" t="s">
        <v>319</v>
      </c>
      <c r="G273" s="188" t="s">
        <v>140</v>
      </c>
      <c r="H273" s="189">
        <v>22.74</v>
      </c>
      <c r="I273" s="190"/>
      <c r="J273" s="191">
        <f>ROUND(I273*H273,2)</f>
        <v>0</v>
      </c>
      <c r="K273" s="187" t="s">
        <v>19</v>
      </c>
      <c r="L273" s="41"/>
      <c r="M273" s="192" t="s">
        <v>19</v>
      </c>
      <c r="N273" s="193" t="s">
        <v>40</v>
      </c>
      <c r="O273" s="66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6" t="s">
        <v>142</v>
      </c>
      <c r="AT273" s="196" t="s">
        <v>137</v>
      </c>
      <c r="AU273" s="196" t="s">
        <v>79</v>
      </c>
      <c r="AY273" s="19" t="s">
        <v>134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9" t="s">
        <v>77</v>
      </c>
      <c r="BK273" s="197">
        <f>ROUND(I273*H273,2)</f>
        <v>0</v>
      </c>
      <c r="BL273" s="19" t="s">
        <v>142</v>
      </c>
      <c r="BM273" s="196" t="s">
        <v>320</v>
      </c>
    </row>
    <row r="274" spans="1:65" s="2" customFormat="1" ht="11.25">
      <c r="A274" s="36"/>
      <c r="B274" s="37"/>
      <c r="C274" s="38"/>
      <c r="D274" s="198" t="s">
        <v>144</v>
      </c>
      <c r="E274" s="38"/>
      <c r="F274" s="199" t="s">
        <v>319</v>
      </c>
      <c r="G274" s="38"/>
      <c r="H274" s="38"/>
      <c r="I274" s="106"/>
      <c r="J274" s="38"/>
      <c r="K274" s="38"/>
      <c r="L274" s="41"/>
      <c r="M274" s="200"/>
      <c r="N274" s="201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144</v>
      </c>
      <c r="AU274" s="19" t="s">
        <v>79</v>
      </c>
    </row>
    <row r="275" spans="1:65" s="13" customFormat="1" ht="11.25">
      <c r="B275" s="203"/>
      <c r="C275" s="204"/>
      <c r="D275" s="198" t="s">
        <v>148</v>
      </c>
      <c r="E275" s="205" t="s">
        <v>19</v>
      </c>
      <c r="F275" s="206" t="s">
        <v>321</v>
      </c>
      <c r="G275" s="204"/>
      <c r="H275" s="207">
        <v>255.761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148</v>
      </c>
      <c r="AU275" s="213" t="s">
        <v>79</v>
      </c>
      <c r="AV275" s="13" t="s">
        <v>79</v>
      </c>
      <c r="AW275" s="13" t="s">
        <v>31</v>
      </c>
      <c r="AX275" s="13" t="s">
        <v>69</v>
      </c>
      <c r="AY275" s="213" t="s">
        <v>134</v>
      </c>
    </row>
    <row r="276" spans="1:65" s="13" customFormat="1" ht="11.25">
      <c r="B276" s="203"/>
      <c r="C276" s="204"/>
      <c r="D276" s="198" t="s">
        <v>148</v>
      </c>
      <c r="E276" s="205" t="s">
        <v>19</v>
      </c>
      <c r="F276" s="206" t="s">
        <v>322</v>
      </c>
      <c r="G276" s="204"/>
      <c r="H276" s="207">
        <v>-2.1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148</v>
      </c>
      <c r="AU276" s="213" t="s">
        <v>79</v>
      </c>
      <c r="AV276" s="13" t="s">
        <v>79</v>
      </c>
      <c r="AW276" s="13" t="s">
        <v>31</v>
      </c>
      <c r="AX276" s="13" t="s">
        <v>69</v>
      </c>
      <c r="AY276" s="213" t="s">
        <v>134</v>
      </c>
    </row>
    <row r="277" spans="1:65" s="13" customFormat="1" ht="11.25">
      <c r="B277" s="203"/>
      <c r="C277" s="204"/>
      <c r="D277" s="198" t="s">
        <v>148</v>
      </c>
      <c r="E277" s="205" t="s">
        <v>19</v>
      </c>
      <c r="F277" s="206" t="s">
        <v>323</v>
      </c>
      <c r="G277" s="204"/>
      <c r="H277" s="207">
        <v>-5.19</v>
      </c>
      <c r="I277" s="208"/>
      <c r="J277" s="204"/>
      <c r="K277" s="204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148</v>
      </c>
      <c r="AU277" s="213" t="s">
        <v>79</v>
      </c>
      <c r="AV277" s="13" t="s">
        <v>79</v>
      </c>
      <c r="AW277" s="13" t="s">
        <v>31</v>
      </c>
      <c r="AX277" s="13" t="s">
        <v>69</v>
      </c>
      <c r="AY277" s="213" t="s">
        <v>134</v>
      </c>
    </row>
    <row r="278" spans="1:65" s="13" customFormat="1" ht="11.25">
      <c r="B278" s="203"/>
      <c r="C278" s="204"/>
      <c r="D278" s="198" t="s">
        <v>148</v>
      </c>
      <c r="E278" s="205" t="s">
        <v>19</v>
      </c>
      <c r="F278" s="206" t="s">
        <v>323</v>
      </c>
      <c r="G278" s="204"/>
      <c r="H278" s="207">
        <v>-5.19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148</v>
      </c>
      <c r="AU278" s="213" t="s">
        <v>79</v>
      </c>
      <c r="AV278" s="13" t="s">
        <v>79</v>
      </c>
      <c r="AW278" s="13" t="s">
        <v>31</v>
      </c>
      <c r="AX278" s="13" t="s">
        <v>69</v>
      </c>
      <c r="AY278" s="213" t="s">
        <v>134</v>
      </c>
    </row>
    <row r="279" spans="1:65" s="13" customFormat="1" ht="11.25">
      <c r="B279" s="203"/>
      <c r="C279" s="204"/>
      <c r="D279" s="198" t="s">
        <v>148</v>
      </c>
      <c r="E279" s="205" t="s">
        <v>19</v>
      </c>
      <c r="F279" s="206" t="s">
        <v>324</v>
      </c>
      <c r="G279" s="204"/>
      <c r="H279" s="207">
        <v>-2.1230000000000002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148</v>
      </c>
      <c r="AU279" s="213" t="s">
        <v>79</v>
      </c>
      <c r="AV279" s="13" t="s">
        <v>79</v>
      </c>
      <c r="AW279" s="13" t="s">
        <v>31</v>
      </c>
      <c r="AX279" s="13" t="s">
        <v>69</v>
      </c>
      <c r="AY279" s="213" t="s">
        <v>134</v>
      </c>
    </row>
    <row r="280" spans="1:65" s="13" customFormat="1" ht="11.25">
      <c r="B280" s="203"/>
      <c r="C280" s="204"/>
      <c r="D280" s="198" t="s">
        <v>148</v>
      </c>
      <c r="E280" s="205" t="s">
        <v>19</v>
      </c>
      <c r="F280" s="206" t="s">
        <v>282</v>
      </c>
      <c r="G280" s="204"/>
      <c r="H280" s="207">
        <v>-3.375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148</v>
      </c>
      <c r="AU280" s="213" t="s">
        <v>79</v>
      </c>
      <c r="AV280" s="13" t="s">
        <v>79</v>
      </c>
      <c r="AW280" s="13" t="s">
        <v>31</v>
      </c>
      <c r="AX280" s="13" t="s">
        <v>69</v>
      </c>
      <c r="AY280" s="213" t="s">
        <v>134</v>
      </c>
    </row>
    <row r="281" spans="1:65" s="13" customFormat="1" ht="11.25">
      <c r="B281" s="203"/>
      <c r="C281" s="204"/>
      <c r="D281" s="198" t="s">
        <v>148</v>
      </c>
      <c r="E281" s="205" t="s">
        <v>19</v>
      </c>
      <c r="F281" s="206" t="s">
        <v>323</v>
      </c>
      <c r="G281" s="204"/>
      <c r="H281" s="207">
        <v>-5.19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148</v>
      </c>
      <c r="AU281" s="213" t="s">
        <v>79</v>
      </c>
      <c r="AV281" s="13" t="s">
        <v>79</v>
      </c>
      <c r="AW281" s="13" t="s">
        <v>31</v>
      </c>
      <c r="AX281" s="13" t="s">
        <v>69</v>
      </c>
      <c r="AY281" s="213" t="s">
        <v>134</v>
      </c>
    </row>
    <row r="282" spans="1:65" s="13" customFormat="1" ht="11.25">
      <c r="B282" s="203"/>
      <c r="C282" s="204"/>
      <c r="D282" s="198" t="s">
        <v>148</v>
      </c>
      <c r="E282" s="205" t="s">
        <v>19</v>
      </c>
      <c r="F282" s="206" t="s">
        <v>323</v>
      </c>
      <c r="G282" s="204"/>
      <c r="H282" s="207">
        <v>-5.19</v>
      </c>
      <c r="I282" s="208"/>
      <c r="J282" s="204"/>
      <c r="K282" s="204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148</v>
      </c>
      <c r="AU282" s="213" t="s">
        <v>79</v>
      </c>
      <c r="AV282" s="13" t="s">
        <v>79</v>
      </c>
      <c r="AW282" s="13" t="s">
        <v>31</v>
      </c>
      <c r="AX282" s="13" t="s">
        <v>69</v>
      </c>
      <c r="AY282" s="213" t="s">
        <v>134</v>
      </c>
    </row>
    <row r="283" spans="1:65" s="16" customFormat="1" ht="11.25">
      <c r="B283" s="235"/>
      <c r="C283" s="236"/>
      <c r="D283" s="198" t="s">
        <v>148</v>
      </c>
      <c r="E283" s="237" t="s">
        <v>19</v>
      </c>
      <c r="F283" s="238" t="s">
        <v>191</v>
      </c>
      <c r="G283" s="236"/>
      <c r="H283" s="239">
        <v>227.40299999999999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AT283" s="245" t="s">
        <v>148</v>
      </c>
      <c r="AU283" s="245" t="s">
        <v>79</v>
      </c>
      <c r="AV283" s="16" t="s">
        <v>170</v>
      </c>
      <c r="AW283" s="16" t="s">
        <v>31</v>
      </c>
      <c r="AX283" s="16" t="s">
        <v>69</v>
      </c>
      <c r="AY283" s="245" t="s">
        <v>134</v>
      </c>
    </row>
    <row r="284" spans="1:65" s="15" customFormat="1" ht="11.25">
      <c r="B284" s="224"/>
      <c r="C284" s="225"/>
      <c r="D284" s="198" t="s">
        <v>148</v>
      </c>
      <c r="E284" s="226" t="s">
        <v>19</v>
      </c>
      <c r="F284" s="227" t="s">
        <v>164</v>
      </c>
      <c r="G284" s="225"/>
      <c r="H284" s="228">
        <v>227.40299999999999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AT284" s="234" t="s">
        <v>148</v>
      </c>
      <c r="AU284" s="234" t="s">
        <v>79</v>
      </c>
      <c r="AV284" s="15" t="s">
        <v>142</v>
      </c>
      <c r="AW284" s="15" t="s">
        <v>31</v>
      </c>
      <c r="AX284" s="15" t="s">
        <v>77</v>
      </c>
      <c r="AY284" s="234" t="s">
        <v>134</v>
      </c>
    </row>
    <row r="285" spans="1:65" s="13" customFormat="1" ht="11.25">
      <c r="B285" s="203"/>
      <c r="C285" s="204"/>
      <c r="D285" s="198" t="s">
        <v>148</v>
      </c>
      <c r="E285" s="204"/>
      <c r="F285" s="206" t="s">
        <v>325</v>
      </c>
      <c r="G285" s="204"/>
      <c r="H285" s="207">
        <v>22.74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148</v>
      </c>
      <c r="AU285" s="213" t="s">
        <v>79</v>
      </c>
      <c r="AV285" s="13" t="s">
        <v>79</v>
      </c>
      <c r="AW285" s="13" t="s">
        <v>4</v>
      </c>
      <c r="AX285" s="13" t="s">
        <v>77</v>
      </c>
      <c r="AY285" s="213" t="s">
        <v>134</v>
      </c>
    </row>
    <row r="286" spans="1:65" s="2" customFormat="1" ht="16.5" customHeight="1">
      <c r="A286" s="36"/>
      <c r="B286" s="37"/>
      <c r="C286" s="185" t="s">
        <v>326</v>
      </c>
      <c r="D286" s="185" t="s">
        <v>137</v>
      </c>
      <c r="E286" s="186" t="s">
        <v>327</v>
      </c>
      <c r="F286" s="187" t="s">
        <v>328</v>
      </c>
      <c r="G286" s="188" t="s">
        <v>140</v>
      </c>
      <c r="H286" s="189">
        <v>13.523999999999999</v>
      </c>
      <c r="I286" s="190"/>
      <c r="J286" s="191">
        <f>ROUND(I286*H286,2)</f>
        <v>0</v>
      </c>
      <c r="K286" s="187" t="s">
        <v>141</v>
      </c>
      <c r="L286" s="41"/>
      <c r="M286" s="192" t="s">
        <v>19</v>
      </c>
      <c r="N286" s="193" t="s">
        <v>40</v>
      </c>
      <c r="O286" s="66"/>
      <c r="P286" s="194">
        <f>O286*H286</f>
        <v>0</v>
      </c>
      <c r="Q286" s="194">
        <v>2.2799999999999999E-3</v>
      </c>
      <c r="R286" s="194">
        <f>Q286*H286</f>
        <v>3.0834719999999996E-2</v>
      </c>
      <c r="S286" s="194">
        <v>0</v>
      </c>
      <c r="T286" s="195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6" t="s">
        <v>142</v>
      </c>
      <c r="AT286" s="196" t="s">
        <v>137</v>
      </c>
      <c r="AU286" s="196" t="s">
        <v>79</v>
      </c>
      <c r="AY286" s="19" t="s">
        <v>134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9" t="s">
        <v>77</v>
      </c>
      <c r="BK286" s="197">
        <f>ROUND(I286*H286,2)</f>
        <v>0</v>
      </c>
      <c r="BL286" s="19" t="s">
        <v>142</v>
      </c>
      <c r="BM286" s="196" t="s">
        <v>329</v>
      </c>
    </row>
    <row r="287" spans="1:65" s="2" customFormat="1" ht="11.25">
      <c r="A287" s="36"/>
      <c r="B287" s="37"/>
      <c r="C287" s="38"/>
      <c r="D287" s="198" t="s">
        <v>144</v>
      </c>
      <c r="E287" s="38"/>
      <c r="F287" s="199" t="s">
        <v>330</v>
      </c>
      <c r="G287" s="38"/>
      <c r="H287" s="38"/>
      <c r="I287" s="106"/>
      <c r="J287" s="38"/>
      <c r="K287" s="38"/>
      <c r="L287" s="41"/>
      <c r="M287" s="200"/>
      <c r="N287" s="201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144</v>
      </c>
      <c r="AU287" s="19" t="s">
        <v>79</v>
      </c>
    </row>
    <row r="288" spans="1:65" s="13" customFormat="1" ht="11.25">
      <c r="B288" s="203"/>
      <c r="C288" s="204"/>
      <c r="D288" s="198" t="s">
        <v>148</v>
      </c>
      <c r="E288" s="205" t="s">
        <v>19</v>
      </c>
      <c r="F288" s="206" t="s">
        <v>331</v>
      </c>
      <c r="G288" s="204"/>
      <c r="H288" s="207">
        <v>13.523999999999999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148</v>
      </c>
      <c r="AU288" s="213" t="s">
        <v>79</v>
      </c>
      <c r="AV288" s="13" t="s">
        <v>79</v>
      </c>
      <c r="AW288" s="13" t="s">
        <v>31</v>
      </c>
      <c r="AX288" s="13" t="s">
        <v>77</v>
      </c>
      <c r="AY288" s="213" t="s">
        <v>134</v>
      </c>
    </row>
    <row r="289" spans="1:65" s="2" customFormat="1" ht="16.5" customHeight="1">
      <c r="A289" s="36"/>
      <c r="B289" s="37"/>
      <c r="C289" s="185" t="s">
        <v>332</v>
      </c>
      <c r="D289" s="185" t="s">
        <v>137</v>
      </c>
      <c r="E289" s="186" t="s">
        <v>333</v>
      </c>
      <c r="F289" s="187" t="s">
        <v>334</v>
      </c>
      <c r="G289" s="188" t="s">
        <v>140</v>
      </c>
      <c r="H289" s="189">
        <v>13.523999999999999</v>
      </c>
      <c r="I289" s="190"/>
      <c r="J289" s="191">
        <f>ROUND(I289*H289,2)</f>
        <v>0</v>
      </c>
      <c r="K289" s="187" t="s">
        <v>19</v>
      </c>
      <c r="L289" s="41"/>
      <c r="M289" s="192" t="s">
        <v>19</v>
      </c>
      <c r="N289" s="193" t="s">
        <v>40</v>
      </c>
      <c r="O289" s="66"/>
      <c r="P289" s="194">
        <f>O289*H289</f>
        <v>0</v>
      </c>
      <c r="Q289" s="194">
        <v>0</v>
      </c>
      <c r="R289" s="194">
        <f>Q289*H289</f>
        <v>0</v>
      </c>
      <c r="S289" s="194">
        <v>0</v>
      </c>
      <c r="T289" s="195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6" t="s">
        <v>142</v>
      </c>
      <c r="AT289" s="196" t="s">
        <v>137</v>
      </c>
      <c r="AU289" s="196" t="s">
        <v>79</v>
      </c>
      <c r="AY289" s="19" t="s">
        <v>134</v>
      </c>
      <c r="BE289" s="197">
        <f>IF(N289="základní",J289,0)</f>
        <v>0</v>
      </c>
      <c r="BF289" s="197">
        <f>IF(N289="snížená",J289,0)</f>
        <v>0</v>
      </c>
      <c r="BG289" s="197">
        <f>IF(N289="zákl. přenesená",J289,0)</f>
        <v>0</v>
      </c>
      <c r="BH289" s="197">
        <f>IF(N289="sníž. přenesená",J289,0)</f>
        <v>0</v>
      </c>
      <c r="BI289" s="197">
        <f>IF(N289="nulová",J289,0)</f>
        <v>0</v>
      </c>
      <c r="BJ289" s="19" t="s">
        <v>77</v>
      </c>
      <c r="BK289" s="197">
        <f>ROUND(I289*H289,2)</f>
        <v>0</v>
      </c>
      <c r="BL289" s="19" t="s">
        <v>142</v>
      </c>
      <c r="BM289" s="196" t="s">
        <v>335</v>
      </c>
    </row>
    <row r="290" spans="1:65" s="2" customFormat="1" ht="11.25">
      <c r="A290" s="36"/>
      <c r="B290" s="37"/>
      <c r="C290" s="38"/>
      <c r="D290" s="198" t="s">
        <v>144</v>
      </c>
      <c r="E290" s="38"/>
      <c r="F290" s="199" t="s">
        <v>334</v>
      </c>
      <c r="G290" s="38"/>
      <c r="H290" s="38"/>
      <c r="I290" s="106"/>
      <c r="J290" s="38"/>
      <c r="K290" s="38"/>
      <c r="L290" s="41"/>
      <c r="M290" s="200"/>
      <c r="N290" s="201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144</v>
      </c>
      <c r="AU290" s="19" t="s">
        <v>79</v>
      </c>
    </row>
    <row r="291" spans="1:65" s="13" customFormat="1" ht="11.25">
      <c r="B291" s="203"/>
      <c r="C291" s="204"/>
      <c r="D291" s="198" t="s">
        <v>148</v>
      </c>
      <c r="E291" s="205" t="s">
        <v>19</v>
      </c>
      <c r="F291" s="206" t="s">
        <v>336</v>
      </c>
      <c r="G291" s="204"/>
      <c r="H291" s="207">
        <v>13.523999999999999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148</v>
      </c>
      <c r="AU291" s="213" t="s">
        <v>79</v>
      </c>
      <c r="AV291" s="13" t="s">
        <v>79</v>
      </c>
      <c r="AW291" s="13" t="s">
        <v>31</v>
      </c>
      <c r="AX291" s="13" t="s">
        <v>69</v>
      </c>
      <c r="AY291" s="213" t="s">
        <v>134</v>
      </c>
    </row>
    <row r="292" spans="1:65" s="15" customFormat="1" ht="11.25">
      <c r="B292" s="224"/>
      <c r="C292" s="225"/>
      <c r="D292" s="198" t="s">
        <v>148</v>
      </c>
      <c r="E292" s="226" t="s">
        <v>19</v>
      </c>
      <c r="F292" s="227" t="s">
        <v>164</v>
      </c>
      <c r="G292" s="225"/>
      <c r="H292" s="228">
        <v>13.523999999999999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AT292" s="234" t="s">
        <v>148</v>
      </c>
      <c r="AU292" s="234" t="s">
        <v>79</v>
      </c>
      <c r="AV292" s="15" t="s">
        <v>142</v>
      </c>
      <c r="AW292" s="15" t="s">
        <v>31</v>
      </c>
      <c r="AX292" s="15" t="s">
        <v>77</v>
      </c>
      <c r="AY292" s="234" t="s">
        <v>134</v>
      </c>
    </row>
    <row r="293" spans="1:65" s="2" customFormat="1" ht="16.5" customHeight="1">
      <c r="A293" s="36"/>
      <c r="B293" s="37"/>
      <c r="C293" s="185" t="s">
        <v>337</v>
      </c>
      <c r="D293" s="185" t="s">
        <v>137</v>
      </c>
      <c r="E293" s="186" t="s">
        <v>338</v>
      </c>
      <c r="F293" s="187" t="s">
        <v>339</v>
      </c>
      <c r="G293" s="188" t="s">
        <v>140</v>
      </c>
      <c r="H293" s="189">
        <v>227.4</v>
      </c>
      <c r="I293" s="190"/>
      <c r="J293" s="191">
        <f>ROUND(I293*H293,2)</f>
        <v>0</v>
      </c>
      <c r="K293" s="187" t="s">
        <v>19</v>
      </c>
      <c r="L293" s="41"/>
      <c r="M293" s="192" t="s">
        <v>19</v>
      </c>
      <c r="N293" s="193" t="s">
        <v>40</v>
      </c>
      <c r="O293" s="66"/>
      <c r="P293" s="194">
        <f>O293*H293</f>
        <v>0</v>
      </c>
      <c r="Q293" s="194">
        <v>0</v>
      </c>
      <c r="R293" s="194">
        <f>Q293*H293</f>
        <v>0</v>
      </c>
      <c r="S293" s="194">
        <v>0</v>
      </c>
      <c r="T293" s="195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6" t="s">
        <v>142</v>
      </c>
      <c r="AT293" s="196" t="s">
        <v>137</v>
      </c>
      <c r="AU293" s="196" t="s">
        <v>79</v>
      </c>
      <c r="AY293" s="19" t="s">
        <v>134</v>
      </c>
      <c r="BE293" s="197">
        <f>IF(N293="základní",J293,0)</f>
        <v>0</v>
      </c>
      <c r="BF293" s="197">
        <f>IF(N293="snížená",J293,0)</f>
        <v>0</v>
      </c>
      <c r="BG293" s="197">
        <f>IF(N293="zákl. přenesená",J293,0)</f>
        <v>0</v>
      </c>
      <c r="BH293" s="197">
        <f>IF(N293="sníž. přenesená",J293,0)</f>
        <v>0</v>
      </c>
      <c r="BI293" s="197">
        <f>IF(N293="nulová",J293,0)</f>
        <v>0</v>
      </c>
      <c r="BJ293" s="19" t="s">
        <v>77</v>
      </c>
      <c r="BK293" s="197">
        <f>ROUND(I293*H293,2)</f>
        <v>0</v>
      </c>
      <c r="BL293" s="19" t="s">
        <v>142</v>
      </c>
      <c r="BM293" s="196" t="s">
        <v>340</v>
      </c>
    </row>
    <row r="294" spans="1:65" s="2" customFormat="1" ht="11.25">
      <c r="A294" s="36"/>
      <c r="B294" s="37"/>
      <c r="C294" s="38"/>
      <c r="D294" s="198" t="s">
        <v>144</v>
      </c>
      <c r="E294" s="38"/>
      <c r="F294" s="199" t="s">
        <v>339</v>
      </c>
      <c r="G294" s="38"/>
      <c r="H294" s="38"/>
      <c r="I294" s="106"/>
      <c r="J294" s="38"/>
      <c r="K294" s="38"/>
      <c r="L294" s="41"/>
      <c r="M294" s="200"/>
      <c r="N294" s="201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144</v>
      </c>
      <c r="AU294" s="19" t="s">
        <v>79</v>
      </c>
    </row>
    <row r="295" spans="1:65" s="13" customFormat="1" ht="11.25">
      <c r="B295" s="203"/>
      <c r="C295" s="204"/>
      <c r="D295" s="198" t="s">
        <v>148</v>
      </c>
      <c r="E295" s="205" t="s">
        <v>19</v>
      </c>
      <c r="F295" s="206" t="s">
        <v>341</v>
      </c>
      <c r="G295" s="204"/>
      <c r="H295" s="207">
        <v>227.4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148</v>
      </c>
      <c r="AU295" s="213" t="s">
        <v>79</v>
      </c>
      <c r="AV295" s="13" t="s">
        <v>79</v>
      </c>
      <c r="AW295" s="13" t="s">
        <v>31</v>
      </c>
      <c r="AX295" s="13" t="s">
        <v>69</v>
      </c>
      <c r="AY295" s="213" t="s">
        <v>134</v>
      </c>
    </row>
    <row r="296" spans="1:65" s="14" customFormat="1" ht="11.25">
      <c r="B296" s="214"/>
      <c r="C296" s="215"/>
      <c r="D296" s="198" t="s">
        <v>148</v>
      </c>
      <c r="E296" s="216" t="s">
        <v>19</v>
      </c>
      <c r="F296" s="217" t="s">
        <v>342</v>
      </c>
      <c r="G296" s="215"/>
      <c r="H296" s="216" t="s">
        <v>19</v>
      </c>
      <c r="I296" s="218"/>
      <c r="J296" s="215"/>
      <c r="K296" s="215"/>
      <c r="L296" s="219"/>
      <c r="M296" s="220"/>
      <c r="N296" s="221"/>
      <c r="O296" s="221"/>
      <c r="P296" s="221"/>
      <c r="Q296" s="221"/>
      <c r="R296" s="221"/>
      <c r="S296" s="221"/>
      <c r="T296" s="222"/>
      <c r="AT296" s="223" t="s">
        <v>148</v>
      </c>
      <c r="AU296" s="223" t="s">
        <v>79</v>
      </c>
      <c r="AV296" s="14" t="s">
        <v>77</v>
      </c>
      <c r="AW296" s="14" t="s">
        <v>31</v>
      </c>
      <c r="AX296" s="14" t="s">
        <v>69</v>
      </c>
      <c r="AY296" s="223" t="s">
        <v>134</v>
      </c>
    </row>
    <row r="297" spans="1:65" s="15" customFormat="1" ht="11.25">
      <c r="B297" s="224"/>
      <c r="C297" s="225"/>
      <c r="D297" s="198" t="s">
        <v>148</v>
      </c>
      <c r="E297" s="226" t="s">
        <v>19</v>
      </c>
      <c r="F297" s="227" t="s">
        <v>164</v>
      </c>
      <c r="G297" s="225"/>
      <c r="H297" s="228">
        <v>227.4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AT297" s="234" t="s">
        <v>148</v>
      </c>
      <c r="AU297" s="234" t="s">
        <v>79</v>
      </c>
      <c r="AV297" s="15" t="s">
        <v>142</v>
      </c>
      <c r="AW297" s="15" t="s">
        <v>31</v>
      </c>
      <c r="AX297" s="15" t="s">
        <v>77</v>
      </c>
      <c r="AY297" s="234" t="s">
        <v>134</v>
      </c>
    </row>
    <row r="298" spans="1:65" s="2" customFormat="1" ht="16.5" customHeight="1">
      <c r="A298" s="36"/>
      <c r="B298" s="37"/>
      <c r="C298" s="185" t="s">
        <v>343</v>
      </c>
      <c r="D298" s="185" t="s">
        <v>137</v>
      </c>
      <c r="E298" s="186" t="s">
        <v>344</v>
      </c>
      <c r="F298" s="187" t="s">
        <v>345</v>
      </c>
      <c r="G298" s="188" t="s">
        <v>140</v>
      </c>
      <c r="H298" s="189">
        <v>5.4450000000000003</v>
      </c>
      <c r="I298" s="190"/>
      <c r="J298" s="191">
        <f>ROUND(I298*H298,2)</f>
        <v>0</v>
      </c>
      <c r="K298" s="187" t="s">
        <v>141</v>
      </c>
      <c r="L298" s="41"/>
      <c r="M298" s="192" t="s">
        <v>19</v>
      </c>
      <c r="N298" s="193" t="s">
        <v>40</v>
      </c>
      <c r="O298" s="66"/>
      <c r="P298" s="194">
        <f>O298*H298</f>
        <v>0</v>
      </c>
      <c r="Q298" s="194">
        <v>4.4600000000000004E-3</v>
      </c>
      <c r="R298" s="194">
        <f>Q298*H298</f>
        <v>2.4284700000000003E-2</v>
      </c>
      <c r="S298" s="194">
        <v>0</v>
      </c>
      <c r="T298" s="195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6" t="s">
        <v>142</v>
      </c>
      <c r="AT298" s="196" t="s">
        <v>137</v>
      </c>
      <c r="AU298" s="196" t="s">
        <v>79</v>
      </c>
      <c r="AY298" s="19" t="s">
        <v>134</v>
      </c>
      <c r="BE298" s="197">
        <f>IF(N298="základní",J298,0)</f>
        <v>0</v>
      </c>
      <c r="BF298" s="197">
        <f>IF(N298="snížená",J298,0)</f>
        <v>0</v>
      </c>
      <c r="BG298" s="197">
        <f>IF(N298="zákl. přenesená",J298,0)</f>
        <v>0</v>
      </c>
      <c r="BH298" s="197">
        <f>IF(N298="sníž. přenesená",J298,0)</f>
        <v>0</v>
      </c>
      <c r="BI298" s="197">
        <f>IF(N298="nulová",J298,0)</f>
        <v>0</v>
      </c>
      <c r="BJ298" s="19" t="s">
        <v>77</v>
      </c>
      <c r="BK298" s="197">
        <f>ROUND(I298*H298,2)</f>
        <v>0</v>
      </c>
      <c r="BL298" s="19" t="s">
        <v>142</v>
      </c>
      <c r="BM298" s="196" t="s">
        <v>346</v>
      </c>
    </row>
    <row r="299" spans="1:65" s="2" customFormat="1" ht="19.5">
      <c r="A299" s="36"/>
      <c r="B299" s="37"/>
      <c r="C299" s="38"/>
      <c r="D299" s="198" t="s">
        <v>144</v>
      </c>
      <c r="E299" s="38"/>
      <c r="F299" s="199" t="s">
        <v>347</v>
      </c>
      <c r="G299" s="38"/>
      <c r="H299" s="38"/>
      <c r="I299" s="106"/>
      <c r="J299" s="38"/>
      <c r="K299" s="38"/>
      <c r="L299" s="41"/>
      <c r="M299" s="200"/>
      <c r="N299" s="201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144</v>
      </c>
      <c r="AU299" s="19" t="s">
        <v>79</v>
      </c>
    </row>
    <row r="300" spans="1:65" s="13" customFormat="1" ht="11.25">
      <c r="B300" s="203"/>
      <c r="C300" s="204"/>
      <c r="D300" s="198" t="s">
        <v>148</v>
      </c>
      <c r="E300" s="205" t="s">
        <v>19</v>
      </c>
      <c r="F300" s="206" t="s">
        <v>348</v>
      </c>
      <c r="G300" s="204"/>
      <c r="H300" s="207">
        <v>5.4450000000000003</v>
      </c>
      <c r="I300" s="208"/>
      <c r="J300" s="204"/>
      <c r="K300" s="204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148</v>
      </c>
      <c r="AU300" s="213" t="s">
        <v>79</v>
      </c>
      <c r="AV300" s="13" t="s">
        <v>79</v>
      </c>
      <c r="AW300" s="13" t="s">
        <v>31</v>
      </c>
      <c r="AX300" s="13" t="s">
        <v>77</v>
      </c>
      <c r="AY300" s="213" t="s">
        <v>134</v>
      </c>
    </row>
    <row r="301" spans="1:65" s="2" customFormat="1" ht="16.5" customHeight="1">
      <c r="A301" s="36"/>
      <c r="B301" s="37"/>
      <c r="C301" s="185" t="s">
        <v>349</v>
      </c>
      <c r="D301" s="185" t="s">
        <v>137</v>
      </c>
      <c r="E301" s="186" t="s">
        <v>350</v>
      </c>
      <c r="F301" s="187" t="s">
        <v>351</v>
      </c>
      <c r="G301" s="188" t="s">
        <v>140</v>
      </c>
      <c r="H301" s="189">
        <v>28.248000000000001</v>
      </c>
      <c r="I301" s="190"/>
      <c r="J301" s="191">
        <f>ROUND(I301*H301,2)</f>
        <v>0</v>
      </c>
      <c r="K301" s="187" t="s">
        <v>19</v>
      </c>
      <c r="L301" s="41"/>
      <c r="M301" s="192" t="s">
        <v>19</v>
      </c>
      <c r="N301" s="193" t="s">
        <v>40</v>
      </c>
      <c r="O301" s="66"/>
      <c r="P301" s="194">
        <f>O301*H301</f>
        <v>0</v>
      </c>
      <c r="Q301" s="194">
        <v>0</v>
      </c>
      <c r="R301" s="194">
        <f>Q301*H301</f>
        <v>0</v>
      </c>
      <c r="S301" s="194">
        <v>0</v>
      </c>
      <c r="T301" s="195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6" t="s">
        <v>142</v>
      </c>
      <c r="AT301" s="196" t="s">
        <v>137</v>
      </c>
      <c r="AU301" s="196" t="s">
        <v>79</v>
      </c>
      <c r="AY301" s="19" t="s">
        <v>134</v>
      </c>
      <c r="BE301" s="197">
        <f>IF(N301="základní",J301,0)</f>
        <v>0</v>
      </c>
      <c r="BF301" s="197">
        <f>IF(N301="snížená",J301,0)</f>
        <v>0</v>
      </c>
      <c r="BG301" s="197">
        <f>IF(N301="zákl. přenesená",J301,0)</f>
        <v>0</v>
      </c>
      <c r="BH301" s="197">
        <f>IF(N301="sníž. přenesená",J301,0)</f>
        <v>0</v>
      </c>
      <c r="BI301" s="197">
        <f>IF(N301="nulová",J301,0)</f>
        <v>0</v>
      </c>
      <c r="BJ301" s="19" t="s">
        <v>77</v>
      </c>
      <c r="BK301" s="197">
        <f>ROUND(I301*H301,2)</f>
        <v>0</v>
      </c>
      <c r="BL301" s="19" t="s">
        <v>142</v>
      </c>
      <c r="BM301" s="196" t="s">
        <v>352</v>
      </c>
    </row>
    <row r="302" spans="1:65" s="2" customFormat="1" ht="11.25">
      <c r="A302" s="36"/>
      <c r="B302" s="37"/>
      <c r="C302" s="38"/>
      <c r="D302" s="198" t="s">
        <v>144</v>
      </c>
      <c r="E302" s="38"/>
      <c r="F302" s="199" t="s">
        <v>351</v>
      </c>
      <c r="G302" s="38"/>
      <c r="H302" s="38"/>
      <c r="I302" s="106"/>
      <c r="J302" s="38"/>
      <c r="K302" s="38"/>
      <c r="L302" s="41"/>
      <c r="M302" s="200"/>
      <c r="N302" s="201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144</v>
      </c>
      <c r="AU302" s="19" t="s">
        <v>79</v>
      </c>
    </row>
    <row r="303" spans="1:65" s="14" customFormat="1" ht="11.25">
      <c r="B303" s="214"/>
      <c r="C303" s="215"/>
      <c r="D303" s="198" t="s">
        <v>148</v>
      </c>
      <c r="E303" s="216" t="s">
        <v>19</v>
      </c>
      <c r="F303" s="217" t="s">
        <v>189</v>
      </c>
      <c r="G303" s="215"/>
      <c r="H303" s="216" t="s">
        <v>19</v>
      </c>
      <c r="I303" s="218"/>
      <c r="J303" s="215"/>
      <c r="K303" s="215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148</v>
      </c>
      <c r="AU303" s="223" t="s">
        <v>79</v>
      </c>
      <c r="AV303" s="14" t="s">
        <v>77</v>
      </c>
      <c r="AW303" s="14" t="s">
        <v>31</v>
      </c>
      <c r="AX303" s="14" t="s">
        <v>69</v>
      </c>
      <c r="AY303" s="223" t="s">
        <v>134</v>
      </c>
    </row>
    <row r="304" spans="1:65" s="13" customFormat="1" ht="11.25">
      <c r="B304" s="203"/>
      <c r="C304" s="204"/>
      <c r="D304" s="198" t="s">
        <v>148</v>
      </c>
      <c r="E304" s="205" t="s">
        <v>19</v>
      </c>
      <c r="F304" s="206" t="s">
        <v>353</v>
      </c>
      <c r="G304" s="204"/>
      <c r="H304" s="207">
        <v>2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148</v>
      </c>
      <c r="AU304" s="213" t="s">
        <v>79</v>
      </c>
      <c r="AV304" s="13" t="s">
        <v>79</v>
      </c>
      <c r="AW304" s="13" t="s">
        <v>31</v>
      </c>
      <c r="AX304" s="13" t="s">
        <v>69</v>
      </c>
      <c r="AY304" s="213" t="s">
        <v>134</v>
      </c>
    </row>
    <row r="305" spans="1:65" s="13" customFormat="1" ht="11.25">
      <c r="B305" s="203"/>
      <c r="C305" s="204"/>
      <c r="D305" s="198" t="s">
        <v>148</v>
      </c>
      <c r="E305" s="205" t="s">
        <v>19</v>
      </c>
      <c r="F305" s="206" t="s">
        <v>354</v>
      </c>
      <c r="G305" s="204"/>
      <c r="H305" s="207">
        <v>2.15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148</v>
      </c>
      <c r="AU305" s="213" t="s">
        <v>79</v>
      </c>
      <c r="AV305" s="13" t="s">
        <v>79</v>
      </c>
      <c r="AW305" s="13" t="s">
        <v>31</v>
      </c>
      <c r="AX305" s="13" t="s">
        <v>69</v>
      </c>
      <c r="AY305" s="213" t="s">
        <v>134</v>
      </c>
    </row>
    <row r="306" spans="1:65" s="13" customFormat="1" ht="11.25">
      <c r="B306" s="203"/>
      <c r="C306" s="204"/>
      <c r="D306" s="198" t="s">
        <v>148</v>
      </c>
      <c r="E306" s="205" t="s">
        <v>19</v>
      </c>
      <c r="F306" s="206" t="s">
        <v>355</v>
      </c>
      <c r="G306" s="204"/>
      <c r="H306" s="207">
        <v>4.5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148</v>
      </c>
      <c r="AU306" s="213" t="s">
        <v>79</v>
      </c>
      <c r="AV306" s="13" t="s">
        <v>79</v>
      </c>
      <c r="AW306" s="13" t="s">
        <v>31</v>
      </c>
      <c r="AX306" s="13" t="s">
        <v>69</v>
      </c>
      <c r="AY306" s="213" t="s">
        <v>134</v>
      </c>
    </row>
    <row r="307" spans="1:65" s="13" customFormat="1" ht="11.25">
      <c r="B307" s="203"/>
      <c r="C307" s="204"/>
      <c r="D307" s="198" t="s">
        <v>148</v>
      </c>
      <c r="E307" s="205" t="s">
        <v>19</v>
      </c>
      <c r="F307" s="206" t="s">
        <v>356</v>
      </c>
      <c r="G307" s="204"/>
      <c r="H307" s="207">
        <v>4.5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148</v>
      </c>
      <c r="AU307" s="213" t="s">
        <v>79</v>
      </c>
      <c r="AV307" s="13" t="s">
        <v>79</v>
      </c>
      <c r="AW307" s="13" t="s">
        <v>31</v>
      </c>
      <c r="AX307" s="13" t="s">
        <v>69</v>
      </c>
      <c r="AY307" s="213" t="s">
        <v>134</v>
      </c>
    </row>
    <row r="308" spans="1:65" s="16" customFormat="1" ht="11.25">
      <c r="B308" s="235"/>
      <c r="C308" s="236"/>
      <c r="D308" s="198" t="s">
        <v>148</v>
      </c>
      <c r="E308" s="237" t="s">
        <v>19</v>
      </c>
      <c r="F308" s="238" t="s">
        <v>191</v>
      </c>
      <c r="G308" s="236"/>
      <c r="H308" s="239">
        <v>13.15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AT308" s="245" t="s">
        <v>148</v>
      </c>
      <c r="AU308" s="245" t="s">
        <v>79</v>
      </c>
      <c r="AV308" s="16" t="s">
        <v>170</v>
      </c>
      <c r="AW308" s="16" t="s">
        <v>31</v>
      </c>
      <c r="AX308" s="16" t="s">
        <v>69</v>
      </c>
      <c r="AY308" s="245" t="s">
        <v>134</v>
      </c>
    </row>
    <row r="309" spans="1:65" s="14" customFormat="1" ht="11.25">
      <c r="B309" s="214"/>
      <c r="C309" s="215"/>
      <c r="D309" s="198" t="s">
        <v>148</v>
      </c>
      <c r="E309" s="216" t="s">
        <v>19</v>
      </c>
      <c r="F309" s="217" t="s">
        <v>192</v>
      </c>
      <c r="G309" s="215"/>
      <c r="H309" s="216" t="s">
        <v>19</v>
      </c>
      <c r="I309" s="218"/>
      <c r="J309" s="215"/>
      <c r="K309" s="215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148</v>
      </c>
      <c r="AU309" s="223" t="s">
        <v>79</v>
      </c>
      <c r="AV309" s="14" t="s">
        <v>77</v>
      </c>
      <c r="AW309" s="14" t="s">
        <v>31</v>
      </c>
      <c r="AX309" s="14" t="s">
        <v>69</v>
      </c>
      <c r="AY309" s="223" t="s">
        <v>134</v>
      </c>
    </row>
    <row r="310" spans="1:65" s="13" customFormat="1" ht="11.25">
      <c r="B310" s="203"/>
      <c r="C310" s="204"/>
      <c r="D310" s="198" t="s">
        <v>148</v>
      </c>
      <c r="E310" s="205" t="s">
        <v>19</v>
      </c>
      <c r="F310" s="206" t="s">
        <v>357</v>
      </c>
      <c r="G310" s="204"/>
      <c r="H310" s="207">
        <v>2.1230000000000002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148</v>
      </c>
      <c r="AU310" s="213" t="s">
        <v>79</v>
      </c>
      <c r="AV310" s="13" t="s">
        <v>79</v>
      </c>
      <c r="AW310" s="13" t="s">
        <v>31</v>
      </c>
      <c r="AX310" s="13" t="s">
        <v>69</v>
      </c>
      <c r="AY310" s="213" t="s">
        <v>134</v>
      </c>
    </row>
    <row r="311" spans="1:65" s="13" customFormat="1" ht="11.25">
      <c r="B311" s="203"/>
      <c r="C311" s="204"/>
      <c r="D311" s="198" t="s">
        <v>148</v>
      </c>
      <c r="E311" s="205" t="s">
        <v>19</v>
      </c>
      <c r="F311" s="206" t="s">
        <v>358</v>
      </c>
      <c r="G311" s="204"/>
      <c r="H311" s="207">
        <v>3.375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148</v>
      </c>
      <c r="AU311" s="213" t="s">
        <v>79</v>
      </c>
      <c r="AV311" s="13" t="s">
        <v>79</v>
      </c>
      <c r="AW311" s="13" t="s">
        <v>31</v>
      </c>
      <c r="AX311" s="13" t="s">
        <v>69</v>
      </c>
      <c r="AY311" s="213" t="s">
        <v>134</v>
      </c>
    </row>
    <row r="312" spans="1:65" s="13" customFormat="1" ht="11.25">
      <c r="B312" s="203"/>
      <c r="C312" s="204"/>
      <c r="D312" s="198" t="s">
        <v>148</v>
      </c>
      <c r="E312" s="205" t="s">
        <v>19</v>
      </c>
      <c r="F312" s="206" t="s">
        <v>359</v>
      </c>
      <c r="G312" s="204"/>
      <c r="H312" s="207">
        <v>5.0999999999999996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148</v>
      </c>
      <c r="AU312" s="213" t="s">
        <v>79</v>
      </c>
      <c r="AV312" s="13" t="s">
        <v>79</v>
      </c>
      <c r="AW312" s="13" t="s">
        <v>31</v>
      </c>
      <c r="AX312" s="13" t="s">
        <v>69</v>
      </c>
      <c r="AY312" s="213" t="s">
        <v>134</v>
      </c>
    </row>
    <row r="313" spans="1:65" s="13" customFormat="1" ht="11.25">
      <c r="B313" s="203"/>
      <c r="C313" s="204"/>
      <c r="D313" s="198" t="s">
        <v>148</v>
      </c>
      <c r="E313" s="205" t="s">
        <v>19</v>
      </c>
      <c r="F313" s="206" t="s">
        <v>356</v>
      </c>
      <c r="G313" s="204"/>
      <c r="H313" s="207">
        <v>4.5</v>
      </c>
      <c r="I313" s="208"/>
      <c r="J313" s="204"/>
      <c r="K313" s="204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148</v>
      </c>
      <c r="AU313" s="213" t="s">
        <v>79</v>
      </c>
      <c r="AV313" s="13" t="s">
        <v>79</v>
      </c>
      <c r="AW313" s="13" t="s">
        <v>31</v>
      </c>
      <c r="AX313" s="13" t="s">
        <v>69</v>
      </c>
      <c r="AY313" s="213" t="s">
        <v>134</v>
      </c>
    </row>
    <row r="314" spans="1:65" s="16" customFormat="1" ht="11.25">
      <c r="B314" s="235"/>
      <c r="C314" s="236"/>
      <c r="D314" s="198" t="s">
        <v>148</v>
      </c>
      <c r="E314" s="237" t="s">
        <v>19</v>
      </c>
      <c r="F314" s="238" t="s">
        <v>191</v>
      </c>
      <c r="G314" s="236"/>
      <c r="H314" s="239">
        <v>15.098000000000001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AT314" s="245" t="s">
        <v>148</v>
      </c>
      <c r="AU314" s="245" t="s">
        <v>79</v>
      </c>
      <c r="AV314" s="16" t="s">
        <v>170</v>
      </c>
      <c r="AW314" s="16" t="s">
        <v>31</v>
      </c>
      <c r="AX314" s="16" t="s">
        <v>69</v>
      </c>
      <c r="AY314" s="245" t="s">
        <v>134</v>
      </c>
    </row>
    <row r="315" spans="1:65" s="15" customFormat="1" ht="11.25">
      <c r="B315" s="224"/>
      <c r="C315" s="225"/>
      <c r="D315" s="198" t="s">
        <v>148</v>
      </c>
      <c r="E315" s="226" t="s">
        <v>19</v>
      </c>
      <c r="F315" s="227" t="s">
        <v>164</v>
      </c>
      <c r="G315" s="225"/>
      <c r="H315" s="228">
        <v>28.248000000000001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AT315" s="234" t="s">
        <v>148</v>
      </c>
      <c r="AU315" s="234" t="s">
        <v>79</v>
      </c>
      <c r="AV315" s="15" t="s">
        <v>142</v>
      </c>
      <c r="AW315" s="15" t="s">
        <v>31</v>
      </c>
      <c r="AX315" s="15" t="s">
        <v>77</v>
      </c>
      <c r="AY315" s="234" t="s">
        <v>134</v>
      </c>
    </row>
    <row r="316" spans="1:65" s="2" customFormat="1" ht="16.5" customHeight="1">
      <c r="A316" s="36"/>
      <c r="B316" s="37"/>
      <c r="C316" s="185" t="s">
        <v>360</v>
      </c>
      <c r="D316" s="185" t="s">
        <v>137</v>
      </c>
      <c r="E316" s="186" t="s">
        <v>361</v>
      </c>
      <c r="F316" s="187" t="s">
        <v>362</v>
      </c>
      <c r="G316" s="188" t="s">
        <v>140</v>
      </c>
      <c r="H316" s="189">
        <v>227.40299999999999</v>
      </c>
      <c r="I316" s="190"/>
      <c r="J316" s="191">
        <f>ROUND(I316*H316,2)</f>
        <v>0</v>
      </c>
      <c r="K316" s="187" t="s">
        <v>19</v>
      </c>
      <c r="L316" s="41"/>
      <c r="M316" s="192" t="s">
        <v>19</v>
      </c>
      <c r="N316" s="193" t="s">
        <v>40</v>
      </c>
      <c r="O316" s="66"/>
      <c r="P316" s="194">
        <f>O316*H316</f>
        <v>0</v>
      </c>
      <c r="Q316" s="194">
        <v>0</v>
      </c>
      <c r="R316" s="194">
        <f>Q316*H316</f>
        <v>0</v>
      </c>
      <c r="S316" s="194">
        <v>0</v>
      </c>
      <c r="T316" s="195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96" t="s">
        <v>142</v>
      </c>
      <c r="AT316" s="196" t="s">
        <v>137</v>
      </c>
      <c r="AU316" s="196" t="s">
        <v>79</v>
      </c>
      <c r="AY316" s="19" t="s">
        <v>134</v>
      </c>
      <c r="BE316" s="197">
        <f>IF(N316="základní",J316,0)</f>
        <v>0</v>
      </c>
      <c r="BF316" s="197">
        <f>IF(N316="snížená",J316,0)</f>
        <v>0</v>
      </c>
      <c r="BG316" s="197">
        <f>IF(N316="zákl. přenesená",J316,0)</f>
        <v>0</v>
      </c>
      <c r="BH316" s="197">
        <f>IF(N316="sníž. přenesená",J316,0)</f>
        <v>0</v>
      </c>
      <c r="BI316" s="197">
        <f>IF(N316="nulová",J316,0)</f>
        <v>0</v>
      </c>
      <c r="BJ316" s="19" t="s">
        <v>77</v>
      </c>
      <c r="BK316" s="197">
        <f>ROUND(I316*H316,2)</f>
        <v>0</v>
      </c>
      <c r="BL316" s="19" t="s">
        <v>142</v>
      </c>
      <c r="BM316" s="196" t="s">
        <v>363</v>
      </c>
    </row>
    <row r="317" spans="1:65" s="2" customFormat="1" ht="11.25">
      <c r="A317" s="36"/>
      <c r="B317" s="37"/>
      <c r="C317" s="38"/>
      <c r="D317" s="198" t="s">
        <v>144</v>
      </c>
      <c r="E317" s="38"/>
      <c r="F317" s="199" t="s">
        <v>362</v>
      </c>
      <c r="G317" s="38"/>
      <c r="H317" s="38"/>
      <c r="I317" s="106"/>
      <c r="J317" s="38"/>
      <c r="K317" s="38"/>
      <c r="L317" s="41"/>
      <c r="M317" s="200"/>
      <c r="N317" s="201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144</v>
      </c>
      <c r="AU317" s="19" t="s">
        <v>79</v>
      </c>
    </row>
    <row r="318" spans="1:65" s="2" customFormat="1" ht="16.5" customHeight="1">
      <c r="A318" s="36"/>
      <c r="B318" s="37"/>
      <c r="C318" s="185" t="s">
        <v>364</v>
      </c>
      <c r="D318" s="185" t="s">
        <v>137</v>
      </c>
      <c r="E318" s="186" t="s">
        <v>365</v>
      </c>
      <c r="F318" s="187" t="s">
        <v>366</v>
      </c>
      <c r="G318" s="188" t="s">
        <v>157</v>
      </c>
      <c r="H318" s="189">
        <v>0.48099999999999998</v>
      </c>
      <c r="I318" s="190"/>
      <c r="J318" s="191">
        <f>ROUND(I318*H318,2)</f>
        <v>0</v>
      </c>
      <c r="K318" s="187" t="s">
        <v>141</v>
      </c>
      <c r="L318" s="41"/>
      <c r="M318" s="192" t="s">
        <v>19</v>
      </c>
      <c r="N318" s="193" t="s">
        <v>40</v>
      </c>
      <c r="O318" s="66"/>
      <c r="P318" s="194">
        <f>O318*H318</f>
        <v>0</v>
      </c>
      <c r="Q318" s="194">
        <v>2.2563399999999998</v>
      </c>
      <c r="R318" s="194">
        <f>Q318*H318</f>
        <v>1.0852995399999998</v>
      </c>
      <c r="S318" s="194">
        <v>0</v>
      </c>
      <c r="T318" s="19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6" t="s">
        <v>142</v>
      </c>
      <c r="AT318" s="196" t="s">
        <v>137</v>
      </c>
      <c r="AU318" s="196" t="s">
        <v>79</v>
      </c>
      <c r="AY318" s="19" t="s">
        <v>134</v>
      </c>
      <c r="BE318" s="197">
        <f>IF(N318="základní",J318,0)</f>
        <v>0</v>
      </c>
      <c r="BF318" s="197">
        <f>IF(N318="snížená",J318,0)</f>
        <v>0</v>
      </c>
      <c r="BG318" s="197">
        <f>IF(N318="zákl. přenesená",J318,0)</f>
        <v>0</v>
      </c>
      <c r="BH318" s="197">
        <f>IF(N318="sníž. přenesená",J318,0)</f>
        <v>0</v>
      </c>
      <c r="BI318" s="197">
        <f>IF(N318="nulová",J318,0)</f>
        <v>0</v>
      </c>
      <c r="BJ318" s="19" t="s">
        <v>77</v>
      </c>
      <c r="BK318" s="197">
        <f>ROUND(I318*H318,2)</f>
        <v>0</v>
      </c>
      <c r="BL318" s="19" t="s">
        <v>142</v>
      </c>
      <c r="BM318" s="196" t="s">
        <v>367</v>
      </c>
    </row>
    <row r="319" spans="1:65" s="2" customFormat="1" ht="11.25">
      <c r="A319" s="36"/>
      <c r="B319" s="37"/>
      <c r="C319" s="38"/>
      <c r="D319" s="198" t="s">
        <v>144</v>
      </c>
      <c r="E319" s="38"/>
      <c r="F319" s="199" t="s">
        <v>368</v>
      </c>
      <c r="G319" s="38"/>
      <c r="H319" s="38"/>
      <c r="I319" s="106"/>
      <c r="J319" s="38"/>
      <c r="K319" s="38"/>
      <c r="L319" s="41"/>
      <c r="M319" s="200"/>
      <c r="N319" s="201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144</v>
      </c>
      <c r="AU319" s="19" t="s">
        <v>79</v>
      </c>
    </row>
    <row r="320" spans="1:65" s="13" customFormat="1" ht="11.25">
      <c r="B320" s="203"/>
      <c r="C320" s="204"/>
      <c r="D320" s="198" t="s">
        <v>148</v>
      </c>
      <c r="E320" s="205" t="s">
        <v>19</v>
      </c>
      <c r="F320" s="206" t="s">
        <v>369</v>
      </c>
      <c r="G320" s="204"/>
      <c r="H320" s="207">
        <v>0.48099999999999998</v>
      </c>
      <c r="I320" s="208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148</v>
      </c>
      <c r="AU320" s="213" t="s">
        <v>79</v>
      </c>
      <c r="AV320" s="13" t="s">
        <v>79</v>
      </c>
      <c r="AW320" s="13" t="s">
        <v>31</v>
      </c>
      <c r="AX320" s="13" t="s">
        <v>77</v>
      </c>
      <c r="AY320" s="213" t="s">
        <v>134</v>
      </c>
    </row>
    <row r="321" spans="1:65" s="2" customFormat="1" ht="16.5" customHeight="1">
      <c r="A321" s="36"/>
      <c r="B321" s="37"/>
      <c r="C321" s="185" t="s">
        <v>370</v>
      </c>
      <c r="D321" s="185" t="s">
        <v>137</v>
      </c>
      <c r="E321" s="186" t="s">
        <v>371</v>
      </c>
      <c r="F321" s="187" t="s">
        <v>372</v>
      </c>
      <c r="G321" s="188" t="s">
        <v>140</v>
      </c>
      <c r="H321" s="189">
        <v>2.4039999999999999</v>
      </c>
      <c r="I321" s="190"/>
      <c r="J321" s="191">
        <f>ROUND(I321*H321,2)</f>
        <v>0</v>
      </c>
      <c r="K321" s="187" t="s">
        <v>141</v>
      </c>
      <c r="L321" s="41"/>
      <c r="M321" s="192" t="s">
        <v>19</v>
      </c>
      <c r="N321" s="193" t="s">
        <v>40</v>
      </c>
      <c r="O321" s="66"/>
      <c r="P321" s="194">
        <f>O321*H321</f>
        <v>0</v>
      </c>
      <c r="Q321" s="194">
        <v>1.0200000000000001E-2</v>
      </c>
      <c r="R321" s="194">
        <f>Q321*H321</f>
        <v>2.4520800000000002E-2</v>
      </c>
      <c r="S321" s="194">
        <v>0</v>
      </c>
      <c r="T321" s="195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96" t="s">
        <v>142</v>
      </c>
      <c r="AT321" s="196" t="s">
        <v>137</v>
      </c>
      <c r="AU321" s="196" t="s">
        <v>79</v>
      </c>
      <c r="AY321" s="19" t="s">
        <v>134</v>
      </c>
      <c r="BE321" s="197">
        <f>IF(N321="základní",J321,0)</f>
        <v>0</v>
      </c>
      <c r="BF321" s="197">
        <f>IF(N321="snížená",J321,0)</f>
        <v>0</v>
      </c>
      <c r="BG321" s="197">
        <f>IF(N321="zákl. přenesená",J321,0)</f>
        <v>0</v>
      </c>
      <c r="BH321" s="197">
        <f>IF(N321="sníž. přenesená",J321,0)</f>
        <v>0</v>
      </c>
      <c r="BI321" s="197">
        <f>IF(N321="nulová",J321,0)</f>
        <v>0</v>
      </c>
      <c r="BJ321" s="19" t="s">
        <v>77</v>
      </c>
      <c r="BK321" s="197">
        <f>ROUND(I321*H321,2)</f>
        <v>0</v>
      </c>
      <c r="BL321" s="19" t="s">
        <v>142</v>
      </c>
      <c r="BM321" s="196" t="s">
        <v>373</v>
      </c>
    </row>
    <row r="322" spans="1:65" s="2" customFormat="1" ht="11.25">
      <c r="A322" s="36"/>
      <c r="B322" s="37"/>
      <c r="C322" s="38"/>
      <c r="D322" s="198" t="s">
        <v>144</v>
      </c>
      <c r="E322" s="38"/>
      <c r="F322" s="199" t="s">
        <v>374</v>
      </c>
      <c r="G322" s="38"/>
      <c r="H322" s="38"/>
      <c r="I322" s="106"/>
      <c r="J322" s="38"/>
      <c r="K322" s="38"/>
      <c r="L322" s="41"/>
      <c r="M322" s="200"/>
      <c r="N322" s="201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144</v>
      </c>
      <c r="AU322" s="19" t="s">
        <v>79</v>
      </c>
    </row>
    <row r="323" spans="1:65" s="13" customFormat="1" ht="11.25">
      <c r="B323" s="203"/>
      <c r="C323" s="204"/>
      <c r="D323" s="198" t="s">
        <v>148</v>
      </c>
      <c r="E323" s="205" t="s">
        <v>19</v>
      </c>
      <c r="F323" s="206" t="s">
        <v>375</v>
      </c>
      <c r="G323" s="204"/>
      <c r="H323" s="207">
        <v>2.4039999999999999</v>
      </c>
      <c r="I323" s="208"/>
      <c r="J323" s="204"/>
      <c r="K323" s="204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148</v>
      </c>
      <c r="AU323" s="213" t="s">
        <v>79</v>
      </c>
      <c r="AV323" s="13" t="s">
        <v>79</v>
      </c>
      <c r="AW323" s="13" t="s">
        <v>31</v>
      </c>
      <c r="AX323" s="13" t="s">
        <v>77</v>
      </c>
      <c r="AY323" s="213" t="s">
        <v>134</v>
      </c>
    </row>
    <row r="324" spans="1:65" s="12" customFormat="1" ht="22.9" customHeight="1">
      <c r="B324" s="169"/>
      <c r="C324" s="170"/>
      <c r="D324" s="171" t="s">
        <v>68</v>
      </c>
      <c r="E324" s="183" t="s">
        <v>222</v>
      </c>
      <c r="F324" s="183" t="s">
        <v>376</v>
      </c>
      <c r="G324" s="170"/>
      <c r="H324" s="170"/>
      <c r="I324" s="173"/>
      <c r="J324" s="184">
        <f>BK324</f>
        <v>0</v>
      </c>
      <c r="K324" s="170"/>
      <c r="L324" s="175"/>
      <c r="M324" s="176"/>
      <c r="N324" s="177"/>
      <c r="O324" s="177"/>
      <c r="P324" s="178">
        <f>SUM(P325:P387)</f>
        <v>0</v>
      </c>
      <c r="Q324" s="177"/>
      <c r="R324" s="178">
        <f>SUM(R325:R387)</f>
        <v>5.0077439999999998</v>
      </c>
      <c r="S324" s="177"/>
      <c r="T324" s="179">
        <f>SUM(T325:T387)</f>
        <v>6.8437760000000001</v>
      </c>
      <c r="AR324" s="180" t="s">
        <v>77</v>
      </c>
      <c r="AT324" s="181" t="s">
        <v>68</v>
      </c>
      <c r="AU324" s="181" t="s">
        <v>77</v>
      </c>
      <c r="AY324" s="180" t="s">
        <v>134</v>
      </c>
      <c r="BK324" s="182">
        <f>SUM(BK325:BK387)</f>
        <v>0</v>
      </c>
    </row>
    <row r="325" spans="1:65" s="2" customFormat="1" ht="16.5" customHeight="1">
      <c r="A325" s="36"/>
      <c r="B325" s="37"/>
      <c r="C325" s="185" t="s">
        <v>377</v>
      </c>
      <c r="D325" s="185" t="s">
        <v>137</v>
      </c>
      <c r="E325" s="186" t="s">
        <v>378</v>
      </c>
      <c r="F325" s="187" t="s">
        <v>379</v>
      </c>
      <c r="G325" s="188" t="s">
        <v>249</v>
      </c>
      <c r="H325" s="189">
        <v>18.899999999999999</v>
      </c>
      <c r="I325" s="190"/>
      <c r="J325" s="191">
        <f>ROUND(I325*H325,2)</f>
        <v>0</v>
      </c>
      <c r="K325" s="187" t="s">
        <v>141</v>
      </c>
      <c r="L325" s="41"/>
      <c r="M325" s="192" t="s">
        <v>19</v>
      </c>
      <c r="N325" s="193" t="s">
        <v>40</v>
      </c>
      <c r="O325" s="66"/>
      <c r="P325" s="194">
        <f>O325*H325</f>
        <v>0</v>
      </c>
      <c r="Q325" s="194">
        <v>0.13095999999999999</v>
      </c>
      <c r="R325" s="194">
        <f>Q325*H325</f>
        <v>2.4751439999999998</v>
      </c>
      <c r="S325" s="194">
        <v>0</v>
      </c>
      <c r="T325" s="195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96" t="s">
        <v>142</v>
      </c>
      <c r="AT325" s="196" t="s">
        <v>137</v>
      </c>
      <c r="AU325" s="196" t="s">
        <v>79</v>
      </c>
      <c r="AY325" s="19" t="s">
        <v>134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9" t="s">
        <v>77</v>
      </c>
      <c r="BK325" s="197">
        <f>ROUND(I325*H325,2)</f>
        <v>0</v>
      </c>
      <c r="BL325" s="19" t="s">
        <v>142</v>
      </c>
      <c r="BM325" s="196" t="s">
        <v>380</v>
      </c>
    </row>
    <row r="326" spans="1:65" s="2" customFormat="1" ht="19.5">
      <c r="A326" s="36"/>
      <c r="B326" s="37"/>
      <c r="C326" s="38"/>
      <c r="D326" s="198" t="s">
        <v>144</v>
      </c>
      <c r="E326" s="38"/>
      <c r="F326" s="199" t="s">
        <v>381</v>
      </c>
      <c r="G326" s="38"/>
      <c r="H326" s="38"/>
      <c r="I326" s="106"/>
      <c r="J326" s="38"/>
      <c r="K326" s="38"/>
      <c r="L326" s="41"/>
      <c r="M326" s="200"/>
      <c r="N326" s="201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144</v>
      </c>
      <c r="AU326" s="19" t="s">
        <v>79</v>
      </c>
    </row>
    <row r="327" spans="1:65" s="2" customFormat="1" ht="87.75">
      <c r="A327" s="36"/>
      <c r="B327" s="37"/>
      <c r="C327" s="38"/>
      <c r="D327" s="198" t="s">
        <v>146</v>
      </c>
      <c r="E327" s="38"/>
      <c r="F327" s="202" t="s">
        <v>382</v>
      </c>
      <c r="G327" s="38"/>
      <c r="H327" s="38"/>
      <c r="I327" s="106"/>
      <c r="J327" s="38"/>
      <c r="K327" s="38"/>
      <c r="L327" s="41"/>
      <c r="M327" s="200"/>
      <c r="N327" s="201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146</v>
      </c>
      <c r="AU327" s="19" t="s">
        <v>79</v>
      </c>
    </row>
    <row r="328" spans="1:65" s="13" customFormat="1" ht="11.25">
      <c r="B328" s="203"/>
      <c r="C328" s="204"/>
      <c r="D328" s="198" t="s">
        <v>148</v>
      </c>
      <c r="E328" s="205" t="s">
        <v>19</v>
      </c>
      <c r="F328" s="206" t="s">
        <v>383</v>
      </c>
      <c r="G328" s="204"/>
      <c r="H328" s="207">
        <v>6.7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148</v>
      </c>
      <c r="AU328" s="213" t="s">
        <v>79</v>
      </c>
      <c r="AV328" s="13" t="s">
        <v>79</v>
      </c>
      <c r="AW328" s="13" t="s">
        <v>31</v>
      </c>
      <c r="AX328" s="13" t="s">
        <v>69</v>
      </c>
      <c r="AY328" s="213" t="s">
        <v>134</v>
      </c>
    </row>
    <row r="329" spans="1:65" s="13" customFormat="1" ht="11.25">
      <c r="B329" s="203"/>
      <c r="C329" s="204"/>
      <c r="D329" s="198" t="s">
        <v>148</v>
      </c>
      <c r="E329" s="205" t="s">
        <v>19</v>
      </c>
      <c r="F329" s="206" t="s">
        <v>384</v>
      </c>
      <c r="G329" s="204"/>
      <c r="H329" s="207">
        <v>12.2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148</v>
      </c>
      <c r="AU329" s="213" t="s">
        <v>79</v>
      </c>
      <c r="AV329" s="13" t="s">
        <v>79</v>
      </c>
      <c r="AW329" s="13" t="s">
        <v>31</v>
      </c>
      <c r="AX329" s="13" t="s">
        <v>69</v>
      </c>
      <c r="AY329" s="213" t="s">
        <v>134</v>
      </c>
    </row>
    <row r="330" spans="1:65" s="15" customFormat="1" ht="11.25">
      <c r="B330" s="224"/>
      <c r="C330" s="225"/>
      <c r="D330" s="198" t="s">
        <v>148</v>
      </c>
      <c r="E330" s="226" t="s">
        <v>19</v>
      </c>
      <c r="F330" s="227" t="s">
        <v>164</v>
      </c>
      <c r="G330" s="225"/>
      <c r="H330" s="228">
        <v>18.899999999999999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AT330" s="234" t="s">
        <v>148</v>
      </c>
      <c r="AU330" s="234" t="s">
        <v>79</v>
      </c>
      <c r="AV330" s="15" t="s">
        <v>142</v>
      </c>
      <c r="AW330" s="15" t="s">
        <v>31</v>
      </c>
      <c r="AX330" s="15" t="s">
        <v>77</v>
      </c>
      <c r="AY330" s="234" t="s">
        <v>134</v>
      </c>
    </row>
    <row r="331" spans="1:65" s="2" customFormat="1" ht="16.5" customHeight="1">
      <c r="A331" s="36"/>
      <c r="B331" s="37"/>
      <c r="C331" s="246" t="s">
        <v>385</v>
      </c>
      <c r="D331" s="246" t="s">
        <v>265</v>
      </c>
      <c r="E331" s="247" t="s">
        <v>386</v>
      </c>
      <c r="F331" s="248" t="s">
        <v>387</v>
      </c>
      <c r="G331" s="249" t="s">
        <v>249</v>
      </c>
      <c r="H331" s="250">
        <v>18.899999999999999</v>
      </c>
      <c r="I331" s="251"/>
      <c r="J331" s="252">
        <f>ROUND(I331*H331,2)</f>
        <v>0</v>
      </c>
      <c r="K331" s="248" t="s">
        <v>141</v>
      </c>
      <c r="L331" s="253"/>
      <c r="M331" s="254" t="s">
        <v>19</v>
      </c>
      <c r="N331" s="255" t="s">
        <v>40</v>
      </c>
      <c r="O331" s="66"/>
      <c r="P331" s="194">
        <f>O331*H331</f>
        <v>0</v>
      </c>
      <c r="Q331" s="194">
        <v>0.13400000000000001</v>
      </c>
      <c r="R331" s="194">
        <f>Q331*H331</f>
        <v>2.5326</v>
      </c>
      <c r="S331" s="194">
        <v>0</v>
      </c>
      <c r="T331" s="195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96" t="s">
        <v>188</v>
      </c>
      <c r="AT331" s="196" t="s">
        <v>265</v>
      </c>
      <c r="AU331" s="196" t="s">
        <v>79</v>
      </c>
      <c r="AY331" s="19" t="s">
        <v>134</v>
      </c>
      <c r="BE331" s="197">
        <f>IF(N331="základní",J331,0)</f>
        <v>0</v>
      </c>
      <c r="BF331" s="197">
        <f>IF(N331="snížená",J331,0)</f>
        <v>0</v>
      </c>
      <c r="BG331" s="197">
        <f>IF(N331="zákl. přenesená",J331,0)</f>
        <v>0</v>
      </c>
      <c r="BH331" s="197">
        <f>IF(N331="sníž. přenesená",J331,0)</f>
        <v>0</v>
      </c>
      <c r="BI331" s="197">
        <f>IF(N331="nulová",J331,0)</f>
        <v>0</v>
      </c>
      <c r="BJ331" s="19" t="s">
        <v>77</v>
      </c>
      <c r="BK331" s="197">
        <f>ROUND(I331*H331,2)</f>
        <v>0</v>
      </c>
      <c r="BL331" s="19" t="s">
        <v>142</v>
      </c>
      <c r="BM331" s="196" t="s">
        <v>388</v>
      </c>
    </row>
    <row r="332" spans="1:65" s="2" customFormat="1" ht="11.25">
      <c r="A332" s="36"/>
      <c r="B332" s="37"/>
      <c r="C332" s="38"/>
      <c r="D332" s="198" t="s">
        <v>144</v>
      </c>
      <c r="E332" s="38"/>
      <c r="F332" s="199" t="s">
        <v>387</v>
      </c>
      <c r="G332" s="38"/>
      <c r="H332" s="38"/>
      <c r="I332" s="106"/>
      <c r="J332" s="38"/>
      <c r="K332" s="38"/>
      <c r="L332" s="41"/>
      <c r="M332" s="200"/>
      <c r="N332" s="201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144</v>
      </c>
      <c r="AU332" s="19" t="s">
        <v>79</v>
      </c>
    </row>
    <row r="333" spans="1:65" s="2" customFormat="1" ht="16.5" customHeight="1">
      <c r="A333" s="36"/>
      <c r="B333" s="37"/>
      <c r="C333" s="185" t="s">
        <v>389</v>
      </c>
      <c r="D333" s="185" t="s">
        <v>137</v>
      </c>
      <c r="E333" s="186" t="s">
        <v>390</v>
      </c>
      <c r="F333" s="187" t="s">
        <v>391</v>
      </c>
      <c r="G333" s="188" t="s">
        <v>140</v>
      </c>
      <c r="H333" s="189">
        <v>415.2</v>
      </c>
      <c r="I333" s="190"/>
      <c r="J333" s="191">
        <f>ROUND(I333*H333,2)</f>
        <v>0</v>
      </c>
      <c r="K333" s="187" t="s">
        <v>19</v>
      </c>
      <c r="L333" s="41"/>
      <c r="M333" s="192" t="s">
        <v>19</v>
      </c>
      <c r="N333" s="193" t="s">
        <v>40</v>
      </c>
      <c r="O333" s="66"/>
      <c r="P333" s="194">
        <f>O333*H333</f>
        <v>0</v>
      </c>
      <c r="Q333" s="194">
        <v>0</v>
      </c>
      <c r="R333" s="194">
        <f>Q333*H333</f>
        <v>0</v>
      </c>
      <c r="S333" s="194">
        <v>0</v>
      </c>
      <c r="T333" s="195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6" t="s">
        <v>142</v>
      </c>
      <c r="AT333" s="196" t="s">
        <v>137</v>
      </c>
      <c r="AU333" s="196" t="s">
        <v>79</v>
      </c>
      <c r="AY333" s="19" t="s">
        <v>134</v>
      </c>
      <c r="BE333" s="197">
        <f>IF(N333="základní",J333,0)</f>
        <v>0</v>
      </c>
      <c r="BF333" s="197">
        <f>IF(N333="snížená",J333,0)</f>
        <v>0</v>
      </c>
      <c r="BG333" s="197">
        <f>IF(N333="zákl. přenesená",J333,0)</f>
        <v>0</v>
      </c>
      <c r="BH333" s="197">
        <f>IF(N333="sníž. přenesená",J333,0)</f>
        <v>0</v>
      </c>
      <c r="BI333" s="197">
        <f>IF(N333="nulová",J333,0)</f>
        <v>0</v>
      </c>
      <c r="BJ333" s="19" t="s">
        <v>77</v>
      </c>
      <c r="BK333" s="197">
        <f>ROUND(I333*H333,2)</f>
        <v>0</v>
      </c>
      <c r="BL333" s="19" t="s">
        <v>142</v>
      </c>
      <c r="BM333" s="196" t="s">
        <v>392</v>
      </c>
    </row>
    <row r="334" spans="1:65" s="2" customFormat="1" ht="11.25">
      <c r="A334" s="36"/>
      <c r="B334" s="37"/>
      <c r="C334" s="38"/>
      <c r="D334" s="198" t="s">
        <v>144</v>
      </c>
      <c r="E334" s="38"/>
      <c r="F334" s="199" t="s">
        <v>391</v>
      </c>
      <c r="G334" s="38"/>
      <c r="H334" s="38"/>
      <c r="I334" s="106"/>
      <c r="J334" s="38"/>
      <c r="K334" s="38"/>
      <c r="L334" s="41"/>
      <c r="M334" s="200"/>
      <c r="N334" s="201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144</v>
      </c>
      <c r="AU334" s="19" t="s">
        <v>79</v>
      </c>
    </row>
    <row r="335" spans="1:65" s="13" customFormat="1" ht="11.25">
      <c r="B335" s="203"/>
      <c r="C335" s="204"/>
      <c r="D335" s="198" t="s">
        <v>148</v>
      </c>
      <c r="E335" s="205" t="s">
        <v>19</v>
      </c>
      <c r="F335" s="206" t="s">
        <v>393</v>
      </c>
      <c r="G335" s="204"/>
      <c r="H335" s="207">
        <v>415.2</v>
      </c>
      <c r="I335" s="208"/>
      <c r="J335" s="204"/>
      <c r="K335" s="204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148</v>
      </c>
      <c r="AU335" s="213" t="s">
        <v>79</v>
      </c>
      <c r="AV335" s="13" t="s">
        <v>79</v>
      </c>
      <c r="AW335" s="13" t="s">
        <v>31</v>
      </c>
      <c r="AX335" s="13" t="s">
        <v>69</v>
      </c>
      <c r="AY335" s="213" t="s">
        <v>134</v>
      </c>
    </row>
    <row r="336" spans="1:65" s="15" customFormat="1" ht="11.25">
      <c r="B336" s="224"/>
      <c r="C336" s="225"/>
      <c r="D336" s="198" t="s">
        <v>148</v>
      </c>
      <c r="E336" s="226" t="s">
        <v>19</v>
      </c>
      <c r="F336" s="227" t="s">
        <v>164</v>
      </c>
      <c r="G336" s="225"/>
      <c r="H336" s="228">
        <v>415.2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AT336" s="234" t="s">
        <v>148</v>
      </c>
      <c r="AU336" s="234" t="s">
        <v>79</v>
      </c>
      <c r="AV336" s="15" t="s">
        <v>142</v>
      </c>
      <c r="AW336" s="15" t="s">
        <v>31</v>
      </c>
      <c r="AX336" s="15" t="s">
        <v>77</v>
      </c>
      <c r="AY336" s="234" t="s">
        <v>134</v>
      </c>
    </row>
    <row r="337" spans="1:65" s="2" customFormat="1" ht="16.5" customHeight="1">
      <c r="A337" s="36"/>
      <c r="B337" s="37"/>
      <c r="C337" s="185" t="s">
        <v>394</v>
      </c>
      <c r="D337" s="185" t="s">
        <v>137</v>
      </c>
      <c r="E337" s="186" t="s">
        <v>395</v>
      </c>
      <c r="F337" s="187" t="s">
        <v>396</v>
      </c>
      <c r="G337" s="188" t="s">
        <v>140</v>
      </c>
      <c r="H337" s="189">
        <v>24912</v>
      </c>
      <c r="I337" s="190"/>
      <c r="J337" s="191">
        <f>ROUND(I337*H337,2)</f>
        <v>0</v>
      </c>
      <c r="K337" s="187" t="s">
        <v>19</v>
      </c>
      <c r="L337" s="41"/>
      <c r="M337" s="192" t="s">
        <v>19</v>
      </c>
      <c r="N337" s="193" t="s">
        <v>40</v>
      </c>
      <c r="O337" s="66"/>
      <c r="P337" s="194">
        <f>O337*H337</f>
        <v>0</v>
      </c>
      <c r="Q337" s="194">
        <v>0</v>
      </c>
      <c r="R337" s="194">
        <f>Q337*H337</f>
        <v>0</v>
      </c>
      <c r="S337" s="194">
        <v>0</v>
      </c>
      <c r="T337" s="195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96" t="s">
        <v>142</v>
      </c>
      <c r="AT337" s="196" t="s">
        <v>137</v>
      </c>
      <c r="AU337" s="196" t="s">
        <v>79</v>
      </c>
      <c r="AY337" s="19" t="s">
        <v>134</v>
      </c>
      <c r="BE337" s="197">
        <f>IF(N337="základní",J337,0)</f>
        <v>0</v>
      </c>
      <c r="BF337" s="197">
        <f>IF(N337="snížená",J337,0)</f>
        <v>0</v>
      </c>
      <c r="BG337" s="197">
        <f>IF(N337="zákl. přenesená",J337,0)</f>
        <v>0</v>
      </c>
      <c r="BH337" s="197">
        <f>IF(N337="sníž. přenesená",J337,0)</f>
        <v>0</v>
      </c>
      <c r="BI337" s="197">
        <f>IF(N337="nulová",J337,0)</f>
        <v>0</v>
      </c>
      <c r="BJ337" s="19" t="s">
        <v>77</v>
      </c>
      <c r="BK337" s="197">
        <f>ROUND(I337*H337,2)</f>
        <v>0</v>
      </c>
      <c r="BL337" s="19" t="s">
        <v>142</v>
      </c>
      <c r="BM337" s="196" t="s">
        <v>397</v>
      </c>
    </row>
    <row r="338" spans="1:65" s="2" customFormat="1" ht="11.25">
      <c r="A338" s="36"/>
      <c r="B338" s="37"/>
      <c r="C338" s="38"/>
      <c r="D338" s="198" t="s">
        <v>144</v>
      </c>
      <c r="E338" s="38"/>
      <c r="F338" s="199" t="s">
        <v>396</v>
      </c>
      <c r="G338" s="38"/>
      <c r="H338" s="38"/>
      <c r="I338" s="106"/>
      <c r="J338" s="38"/>
      <c r="K338" s="38"/>
      <c r="L338" s="41"/>
      <c r="M338" s="200"/>
      <c r="N338" s="201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144</v>
      </c>
      <c r="AU338" s="19" t="s">
        <v>79</v>
      </c>
    </row>
    <row r="339" spans="1:65" s="13" customFormat="1" ht="11.25">
      <c r="B339" s="203"/>
      <c r="C339" s="204"/>
      <c r="D339" s="198" t="s">
        <v>148</v>
      </c>
      <c r="E339" s="205" t="s">
        <v>19</v>
      </c>
      <c r="F339" s="206" t="s">
        <v>398</v>
      </c>
      <c r="G339" s="204"/>
      <c r="H339" s="207">
        <v>24912</v>
      </c>
      <c r="I339" s="208"/>
      <c r="J339" s="204"/>
      <c r="K339" s="204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148</v>
      </c>
      <c r="AU339" s="213" t="s">
        <v>79</v>
      </c>
      <c r="AV339" s="13" t="s">
        <v>79</v>
      </c>
      <c r="AW339" s="13" t="s">
        <v>31</v>
      </c>
      <c r="AX339" s="13" t="s">
        <v>69</v>
      </c>
      <c r="AY339" s="213" t="s">
        <v>134</v>
      </c>
    </row>
    <row r="340" spans="1:65" s="15" customFormat="1" ht="11.25">
      <c r="B340" s="224"/>
      <c r="C340" s="225"/>
      <c r="D340" s="198" t="s">
        <v>148</v>
      </c>
      <c r="E340" s="226" t="s">
        <v>19</v>
      </c>
      <c r="F340" s="227" t="s">
        <v>164</v>
      </c>
      <c r="G340" s="225"/>
      <c r="H340" s="228">
        <v>24912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AT340" s="234" t="s">
        <v>148</v>
      </c>
      <c r="AU340" s="234" t="s">
        <v>79</v>
      </c>
      <c r="AV340" s="15" t="s">
        <v>142</v>
      </c>
      <c r="AW340" s="15" t="s">
        <v>31</v>
      </c>
      <c r="AX340" s="15" t="s">
        <v>77</v>
      </c>
      <c r="AY340" s="234" t="s">
        <v>134</v>
      </c>
    </row>
    <row r="341" spans="1:65" s="2" customFormat="1" ht="16.5" customHeight="1">
      <c r="A341" s="36"/>
      <c r="B341" s="37"/>
      <c r="C341" s="185" t="s">
        <v>399</v>
      </c>
      <c r="D341" s="185" t="s">
        <v>137</v>
      </c>
      <c r="E341" s="186" t="s">
        <v>400</v>
      </c>
      <c r="F341" s="187" t="s">
        <v>401</v>
      </c>
      <c r="G341" s="188" t="s">
        <v>140</v>
      </c>
      <c r="H341" s="189">
        <v>415.2</v>
      </c>
      <c r="I341" s="190"/>
      <c r="J341" s="191">
        <f>ROUND(I341*H341,2)</f>
        <v>0</v>
      </c>
      <c r="K341" s="187" t="s">
        <v>19</v>
      </c>
      <c r="L341" s="41"/>
      <c r="M341" s="192" t="s">
        <v>19</v>
      </c>
      <c r="N341" s="193" t="s">
        <v>40</v>
      </c>
      <c r="O341" s="66"/>
      <c r="P341" s="194">
        <f>O341*H341</f>
        <v>0</v>
      </c>
      <c r="Q341" s="194">
        <v>0</v>
      </c>
      <c r="R341" s="194">
        <f>Q341*H341</f>
        <v>0</v>
      </c>
      <c r="S341" s="194">
        <v>0</v>
      </c>
      <c r="T341" s="195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96" t="s">
        <v>142</v>
      </c>
      <c r="AT341" s="196" t="s">
        <v>137</v>
      </c>
      <c r="AU341" s="196" t="s">
        <v>79</v>
      </c>
      <c r="AY341" s="19" t="s">
        <v>134</v>
      </c>
      <c r="BE341" s="197">
        <f>IF(N341="základní",J341,0)</f>
        <v>0</v>
      </c>
      <c r="BF341" s="197">
        <f>IF(N341="snížená",J341,0)</f>
        <v>0</v>
      </c>
      <c r="BG341" s="197">
        <f>IF(N341="zákl. přenesená",J341,0)</f>
        <v>0</v>
      </c>
      <c r="BH341" s="197">
        <f>IF(N341="sníž. přenesená",J341,0)</f>
        <v>0</v>
      </c>
      <c r="BI341" s="197">
        <f>IF(N341="nulová",J341,0)</f>
        <v>0</v>
      </c>
      <c r="BJ341" s="19" t="s">
        <v>77</v>
      </c>
      <c r="BK341" s="197">
        <f>ROUND(I341*H341,2)</f>
        <v>0</v>
      </c>
      <c r="BL341" s="19" t="s">
        <v>142</v>
      </c>
      <c r="BM341" s="196" t="s">
        <v>402</v>
      </c>
    </row>
    <row r="342" spans="1:65" s="2" customFormat="1" ht="11.25">
      <c r="A342" s="36"/>
      <c r="B342" s="37"/>
      <c r="C342" s="38"/>
      <c r="D342" s="198" t="s">
        <v>144</v>
      </c>
      <c r="E342" s="38"/>
      <c r="F342" s="199" t="s">
        <v>401</v>
      </c>
      <c r="G342" s="38"/>
      <c r="H342" s="38"/>
      <c r="I342" s="106"/>
      <c r="J342" s="38"/>
      <c r="K342" s="38"/>
      <c r="L342" s="41"/>
      <c r="M342" s="200"/>
      <c r="N342" s="201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144</v>
      </c>
      <c r="AU342" s="19" t="s">
        <v>79</v>
      </c>
    </row>
    <row r="343" spans="1:65" s="2" customFormat="1" ht="16.5" customHeight="1">
      <c r="A343" s="36"/>
      <c r="B343" s="37"/>
      <c r="C343" s="185" t="s">
        <v>403</v>
      </c>
      <c r="D343" s="185" t="s">
        <v>137</v>
      </c>
      <c r="E343" s="186" t="s">
        <v>404</v>
      </c>
      <c r="F343" s="187" t="s">
        <v>405</v>
      </c>
      <c r="G343" s="188" t="s">
        <v>140</v>
      </c>
      <c r="H343" s="189">
        <v>415.2</v>
      </c>
      <c r="I343" s="190"/>
      <c r="J343" s="191">
        <f>ROUND(I343*H343,2)</f>
        <v>0</v>
      </c>
      <c r="K343" s="187" t="s">
        <v>19</v>
      </c>
      <c r="L343" s="41"/>
      <c r="M343" s="192" t="s">
        <v>19</v>
      </c>
      <c r="N343" s="193" t="s">
        <v>40</v>
      </c>
      <c r="O343" s="66"/>
      <c r="P343" s="194">
        <f>O343*H343</f>
        <v>0</v>
      </c>
      <c r="Q343" s="194">
        <v>0</v>
      </c>
      <c r="R343" s="194">
        <f>Q343*H343</f>
        <v>0</v>
      </c>
      <c r="S343" s="194">
        <v>0</v>
      </c>
      <c r="T343" s="195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96" t="s">
        <v>142</v>
      </c>
      <c r="AT343" s="196" t="s">
        <v>137</v>
      </c>
      <c r="AU343" s="196" t="s">
        <v>79</v>
      </c>
      <c r="AY343" s="19" t="s">
        <v>134</v>
      </c>
      <c r="BE343" s="197">
        <f>IF(N343="základní",J343,0)</f>
        <v>0</v>
      </c>
      <c r="BF343" s="197">
        <f>IF(N343="snížená",J343,0)</f>
        <v>0</v>
      </c>
      <c r="BG343" s="197">
        <f>IF(N343="zákl. přenesená",J343,0)</f>
        <v>0</v>
      </c>
      <c r="BH343" s="197">
        <f>IF(N343="sníž. přenesená",J343,0)</f>
        <v>0</v>
      </c>
      <c r="BI343" s="197">
        <f>IF(N343="nulová",J343,0)</f>
        <v>0</v>
      </c>
      <c r="BJ343" s="19" t="s">
        <v>77</v>
      </c>
      <c r="BK343" s="197">
        <f>ROUND(I343*H343,2)</f>
        <v>0</v>
      </c>
      <c r="BL343" s="19" t="s">
        <v>142</v>
      </c>
      <c r="BM343" s="196" t="s">
        <v>406</v>
      </c>
    </row>
    <row r="344" spans="1:65" s="2" customFormat="1" ht="11.25">
      <c r="A344" s="36"/>
      <c r="B344" s="37"/>
      <c r="C344" s="38"/>
      <c r="D344" s="198" t="s">
        <v>144</v>
      </c>
      <c r="E344" s="38"/>
      <c r="F344" s="199" t="s">
        <v>405</v>
      </c>
      <c r="G344" s="38"/>
      <c r="H344" s="38"/>
      <c r="I344" s="106"/>
      <c r="J344" s="38"/>
      <c r="K344" s="38"/>
      <c r="L344" s="41"/>
      <c r="M344" s="200"/>
      <c r="N344" s="201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144</v>
      </c>
      <c r="AU344" s="19" t="s">
        <v>79</v>
      </c>
    </row>
    <row r="345" spans="1:65" s="2" customFormat="1" ht="16.5" customHeight="1">
      <c r="A345" s="36"/>
      <c r="B345" s="37"/>
      <c r="C345" s="185" t="s">
        <v>293</v>
      </c>
      <c r="D345" s="185" t="s">
        <v>137</v>
      </c>
      <c r="E345" s="186" t="s">
        <v>407</v>
      </c>
      <c r="F345" s="187" t="s">
        <v>408</v>
      </c>
      <c r="G345" s="188" t="s">
        <v>140</v>
      </c>
      <c r="H345" s="189">
        <v>24912</v>
      </c>
      <c r="I345" s="190"/>
      <c r="J345" s="191">
        <f>ROUND(I345*H345,2)</f>
        <v>0</v>
      </c>
      <c r="K345" s="187" t="s">
        <v>19</v>
      </c>
      <c r="L345" s="41"/>
      <c r="M345" s="192" t="s">
        <v>19</v>
      </c>
      <c r="N345" s="193" t="s">
        <v>40</v>
      </c>
      <c r="O345" s="66"/>
      <c r="P345" s="194">
        <f>O345*H345</f>
        <v>0</v>
      </c>
      <c r="Q345" s="194">
        <v>0</v>
      </c>
      <c r="R345" s="194">
        <f>Q345*H345</f>
        <v>0</v>
      </c>
      <c r="S345" s="194">
        <v>0</v>
      </c>
      <c r="T345" s="195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96" t="s">
        <v>142</v>
      </c>
      <c r="AT345" s="196" t="s">
        <v>137</v>
      </c>
      <c r="AU345" s="196" t="s">
        <v>79</v>
      </c>
      <c r="AY345" s="19" t="s">
        <v>134</v>
      </c>
      <c r="BE345" s="197">
        <f>IF(N345="základní",J345,0)</f>
        <v>0</v>
      </c>
      <c r="BF345" s="197">
        <f>IF(N345="snížená",J345,0)</f>
        <v>0</v>
      </c>
      <c r="BG345" s="197">
        <f>IF(N345="zákl. přenesená",J345,0)</f>
        <v>0</v>
      </c>
      <c r="BH345" s="197">
        <f>IF(N345="sníž. přenesená",J345,0)</f>
        <v>0</v>
      </c>
      <c r="BI345" s="197">
        <f>IF(N345="nulová",J345,0)</f>
        <v>0</v>
      </c>
      <c r="BJ345" s="19" t="s">
        <v>77</v>
      </c>
      <c r="BK345" s="197">
        <f>ROUND(I345*H345,2)</f>
        <v>0</v>
      </c>
      <c r="BL345" s="19" t="s">
        <v>142</v>
      </c>
      <c r="BM345" s="196" t="s">
        <v>409</v>
      </c>
    </row>
    <row r="346" spans="1:65" s="2" customFormat="1" ht="11.25">
      <c r="A346" s="36"/>
      <c r="B346" s="37"/>
      <c r="C346" s="38"/>
      <c r="D346" s="198" t="s">
        <v>144</v>
      </c>
      <c r="E346" s="38"/>
      <c r="F346" s="199" t="s">
        <v>408</v>
      </c>
      <c r="G346" s="38"/>
      <c r="H346" s="38"/>
      <c r="I346" s="106"/>
      <c r="J346" s="38"/>
      <c r="K346" s="38"/>
      <c r="L346" s="41"/>
      <c r="M346" s="200"/>
      <c r="N346" s="201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144</v>
      </c>
      <c r="AU346" s="19" t="s">
        <v>79</v>
      </c>
    </row>
    <row r="347" spans="1:65" s="2" customFormat="1" ht="16.5" customHeight="1">
      <c r="A347" s="36"/>
      <c r="B347" s="37"/>
      <c r="C347" s="185" t="s">
        <v>410</v>
      </c>
      <c r="D347" s="185" t="s">
        <v>137</v>
      </c>
      <c r="E347" s="186" t="s">
        <v>411</v>
      </c>
      <c r="F347" s="187" t="s">
        <v>412</v>
      </c>
      <c r="G347" s="188" t="s">
        <v>140</v>
      </c>
      <c r="H347" s="189">
        <v>415.2</v>
      </c>
      <c r="I347" s="190"/>
      <c r="J347" s="191">
        <f>ROUND(I347*H347,2)</f>
        <v>0</v>
      </c>
      <c r="K347" s="187" t="s">
        <v>19</v>
      </c>
      <c r="L347" s="41"/>
      <c r="M347" s="192" t="s">
        <v>19</v>
      </c>
      <c r="N347" s="193" t="s">
        <v>40</v>
      </c>
      <c r="O347" s="66"/>
      <c r="P347" s="194">
        <f>O347*H347</f>
        <v>0</v>
      </c>
      <c r="Q347" s="194">
        <v>0</v>
      </c>
      <c r="R347" s="194">
        <f>Q347*H347</f>
        <v>0</v>
      </c>
      <c r="S347" s="194">
        <v>0</v>
      </c>
      <c r="T347" s="195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6" t="s">
        <v>142</v>
      </c>
      <c r="AT347" s="196" t="s">
        <v>137</v>
      </c>
      <c r="AU347" s="196" t="s">
        <v>79</v>
      </c>
      <c r="AY347" s="19" t="s">
        <v>134</v>
      </c>
      <c r="BE347" s="197">
        <f>IF(N347="základní",J347,0)</f>
        <v>0</v>
      </c>
      <c r="BF347" s="197">
        <f>IF(N347="snížená",J347,0)</f>
        <v>0</v>
      </c>
      <c r="BG347" s="197">
        <f>IF(N347="zákl. přenesená",J347,0)</f>
        <v>0</v>
      </c>
      <c r="BH347" s="197">
        <f>IF(N347="sníž. přenesená",J347,0)</f>
        <v>0</v>
      </c>
      <c r="BI347" s="197">
        <f>IF(N347="nulová",J347,0)</f>
        <v>0</v>
      </c>
      <c r="BJ347" s="19" t="s">
        <v>77</v>
      </c>
      <c r="BK347" s="197">
        <f>ROUND(I347*H347,2)</f>
        <v>0</v>
      </c>
      <c r="BL347" s="19" t="s">
        <v>142</v>
      </c>
      <c r="BM347" s="196" t="s">
        <v>413</v>
      </c>
    </row>
    <row r="348" spans="1:65" s="2" customFormat="1" ht="11.25">
      <c r="A348" s="36"/>
      <c r="B348" s="37"/>
      <c r="C348" s="38"/>
      <c r="D348" s="198" t="s">
        <v>144</v>
      </c>
      <c r="E348" s="38"/>
      <c r="F348" s="199" t="s">
        <v>412</v>
      </c>
      <c r="G348" s="38"/>
      <c r="H348" s="38"/>
      <c r="I348" s="106"/>
      <c r="J348" s="38"/>
      <c r="K348" s="38"/>
      <c r="L348" s="41"/>
      <c r="M348" s="200"/>
      <c r="N348" s="201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144</v>
      </c>
      <c r="AU348" s="19" t="s">
        <v>79</v>
      </c>
    </row>
    <row r="349" spans="1:65" s="2" customFormat="1" ht="16.5" customHeight="1">
      <c r="A349" s="36"/>
      <c r="B349" s="37"/>
      <c r="C349" s="185" t="s">
        <v>296</v>
      </c>
      <c r="D349" s="185" t="s">
        <v>137</v>
      </c>
      <c r="E349" s="186" t="s">
        <v>414</v>
      </c>
      <c r="F349" s="187" t="s">
        <v>415</v>
      </c>
      <c r="G349" s="188" t="s">
        <v>140</v>
      </c>
      <c r="H349" s="189">
        <v>5.4</v>
      </c>
      <c r="I349" s="190"/>
      <c r="J349" s="191">
        <f>ROUND(I349*H349,2)</f>
        <v>0</v>
      </c>
      <c r="K349" s="187" t="s">
        <v>19</v>
      </c>
      <c r="L349" s="41"/>
      <c r="M349" s="192" t="s">
        <v>19</v>
      </c>
      <c r="N349" s="193" t="s">
        <v>40</v>
      </c>
      <c r="O349" s="66"/>
      <c r="P349" s="194">
        <f>O349*H349</f>
        <v>0</v>
      </c>
      <c r="Q349" s="194">
        <v>0</v>
      </c>
      <c r="R349" s="194">
        <f>Q349*H349</f>
        <v>0</v>
      </c>
      <c r="S349" s="194">
        <v>0</v>
      </c>
      <c r="T349" s="195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96" t="s">
        <v>142</v>
      </c>
      <c r="AT349" s="196" t="s">
        <v>137</v>
      </c>
      <c r="AU349" s="196" t="s">
        <v>79</v>
      </c>
      <c r="AY349" s="19" t="s">
        <v>134</v>
      </c>
      <c r="BE349" s="197">
        <f>IF(N349="základní",J349,0)</f>
        <v>0</v>
      </c>
      <c r="BF349" s="197">
        <f>IF(N349="snížená",J349,0)</f>
        <v>0</v>
      </c>
      <c r="BG349" s="197">
        <f>IF(N349="zákl. přenesená",J349,0)</f>
        <v>0</v>
      </c>
      <c r="BH349" s="197">
        <f>IF(N349="sníž. přenesená",J349,0)</f>
        <v>0</v>
      </c>
      <c r="BI349" s="197">
        <f>IF(N349="nulová",J349,0)</f>
        <v>0</v>
      </c>
      <c r="BJ349" s="19" t="s">
        <v>77</v>
      </c>
      <c r="BK349" s="197">
        <f>ROUND(I349*H349,2)</f>
        <v>0</v>
      </c>
      <c r="BL349" s="19" t="s">
        <v>142</v>
      </c>
      <c r="BM349" s="196" t="s">
        <v>416</v>
      </c>
    </row>
    <row r="350" spans="1:65" s="2" customFormat="1" ht="11.25">
      <c r="A350" s="36"/>
      <c r="B350" s="37"/>
      <c r="C350" s="38"/>
      <c r="D350" s="198" t="s">
        <v>144</v>
      </c>
      <c r="E350" s="38"/>
      <c r="F350" s="199" t="s">
        <v>415</v>
      </c>
      <c r="G350" s="38"/>
      <c r="H350" s="38"/>
      <c r="I350" s="106"/>
      <c r="J350" s="38"/>
      <c r="K350" s="38"/>
      <c r="L350" s="41"/>
      <c r="M350" s="200"/>
      <c r="N350" s="201"/>
      <c r="O350" s="66"/>
      <c r="P350" s="66"/>
      <c r="Q350" s="66"/>
      <c r="R350" s="66"/>
      <c r="S350" s="66"/>
      <c r="T350" s="67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9" t="s">
        <v>144</v>
      </c>
      <c r="AU350" s="19" t="s">
        <v>79</v>
      </c>
    </row>
    <row r="351" spans="1:65" s="14" customFormat="1" ht="11.25">
      <c r="B351" s="214"/>
      <c r="C351" s="215"/>
      <c r="D351" s="198" t="s">
        <v>148</v>
      </c>
      <c r="E351" s="216" t="s">
        <v>19</v>
      </c>
      <c r="F351" s="217" t="s">
        <v>189</v>
      </c>
      <c r="G351" s="215"/>
      <c r="H351" s="216" t="s">
        <v>19</v>
      </c>
      <c r="I351" s="218"/>
      <c r="J351" s="215"/>
      <c r="K351" s="215"/>
      <c r="L351" s="219"/>
      <c r="M351" s="220"/>
      <c r="N351" s="221"/>
      <c r="O351" s="221"/>
      <c r="P351" s="221"/>
      <c r="Q351" s="221"/>
      <c r="R351" s="221"/>
      <c r="S351" s="221"/>
      <c r="T351" s="222"/>
      <c r="AT351" s="223" t="s">
        <v>148</v>
      </c>
      <c r="AU351" s="223" t="s">
        <v>79</v>
      </c>
      <c r="AV351" s="14" t="s">
        <v>77</v>
      </c>
      <c r="AW351" s="14" t="s">
        <v>31</v>
      </c>
      <c r="AX351" s="14" t="s">
        <v>69</v>
      </c>
      <c r="AY351" s="223" t="s">
        <v>134</v>
      </c>
    </row>
    <row r="352" spans="1:65" s="13" customFormat="1" ht="11.25">
      <c r="B352" s="203"/>
      <c r="C352" s="204"/>
      <c r="D352" s="198" t="s">
        <v>148</v>
      </c>
      <c r="E352" s="205" t="s">
        <v>19</v>
      </c>
      <c r="F352" s="206" t="s">
        <v>417</v>
      </c>
      <c r="G352" s="204"/>
      <c r="H352" s="207">
        <v>5.4</v>
      </c>
      <c r="I352" s="208"/>
      <c r="J352" s="204"/>
      <c r="K352" s="204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148</v>
      </c>
      <c r="AU352" s="213" t="s">
        <v>79</v>
      </c>
      <c r="AV352" s="13" t="s">
        <v>79</v>
      </c>
      <c r="AW352" s="13" t="s">
        <v>31</v>
      </c>
      <c r="AX352" s="13" t="s">
        <v>69</v>
      </c>
      <c r="AY352" s="213" t="s">
        <v>134</v>
      </c>
    </row>
    <row r="353" spans="1:65" s="15" customFormat="1" ht="11.25">
      <c r="B353" s="224"/>
      <c r="C353" s="225"/>
      <c r="D353" s="198" t="s">
        <v>148</v>
      </c>
      <c r="E353" s="226" t="s">
        <v>19</v>
      </c>
      <c r="F353" s="227" t="s">
        <v>164</v>
      </c>
      <c r="G353" s="225"/>
      <c r="H353" s="228">
        <v>5.4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AT353" s="234" t="s">
        <v>148</v>
      </c>
      <c r="AU353" s="234" t="s">
        <v>79</v>
      </c>
      <c r="AV353" s="15" t="s">
        <v>142</v>
      </c>
      <c r="AW353" s="15" t="s">
        <v>31</v>
      </c>
      <c r="AX353" s="15" t="s">
        <v>77</v>
      </c>
      <c r="AY353" s="234" t="s">
        <v>134</v>
      </c>
    </row>
    <row r="354" spans="1:65" s="2" customFormat="1" ht="16.5" customHeight="1">
      <c r="A354" s="36"/>
      <c r="B354" s="37"/>
      <c r="C354" s="185" t="s">
        <v>418</v>
      </c>
      <c r="D354" s="185" t="s">
        <v>137</v>
      </c>
      <c r="E354" s="186" t="s">
        <v>419</v>
      </c>
      <c r="F354" s="187" t="s">
        <v>420</v>
      </c>
      <c r="G354" s="188" t="s">
        <v>157</v>
      </c>
      <c r="H354" s="189">
        <v>9.0380000000000003</v>
      </c>
      <c r="I354" s="190"/>
      <c r="J354" s="191">
        <f>ROUND(I354*H354,2)</f>
        <v>0</v>
      </c>
      <c r="K354" s="187" t="s">
        <v>19</v>
      </c>
      <c r="L354" s="41"/>
      <c r="M354" s="192" t="s">
        <v>19</v>
      </c>
      <c r="N354" s="193" t="s">
        <v>40</v>
      </c>
      <c r="O354" s="66"/>
      <c r="P354" s="194">
        <f>O354*H354</f>
        <v>0</v>
      </c>
      <c r="Q354" s="194">
        <v>0</v>
      </c>
      <c r="R354" s="194">
        <f>Q354*H354</f>
        <v>0</v>
      </c>
      <c r="S354" s="194">
        <v>0</v>
      </c>
      <c r="T354" s="195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96" t="s">
        <v>142</v>
      </c>
      <c r="AT354" s="196" t="s">
        <v>137</v>
      </c>
      <c r="AU354" s="196" t="s">
        <v>79</v>
      </c>
      <c r="AY354" s="19" t="s">
        <v>134</v>
      </c>
      <c r="BE354" s="197">
        <f>IF(N354="základní",J354,0)</f>
        <v>0</v>
      </c>
      <c r="BF354" s="197">
        <f>IF(N354="snížená",J354,0)</f>
        <v>0</v>
      </c>
      <c r="BG354" s="197">
        <f>IF(N354="zákl. přenesená",J354,0)</f>
        <v>0</v>
      </c>
      <c r="BH354" s="197">
        <f>IF(N354="sníž. přenesená",J354,0)</f>
        <v>0</v>
      </c>
      <c r="BI354" s="197">
        <f>IF(N354="nulová",J354,0)</f>
        <v>0</v>
      </c>
      <c r="BJ354" s="19" t="s">
        <v>77</v>
      </c>
      <c r="BK354" s="197">
        <f>ROUND(I354*H354,2)</f>
        <v>0</v>
      </c>
      <c r="BL354" s="19" t="s">
        <v>142</v>
      </c>
      <c r="BM354" s="196" t="s">
        <v>421</v>
      </c>
    </row>
    <row r="355" spans="1:65" s="2" customFormat="1" ht="11.25">
      <c r="A355" s="36"/>
      <c r="B355" s="37"/>
      <c r="C355" s="38"/>
      <c r="D355" s="198" t="s">
        <v>144</v>
      </c>
      <c r="E355" s="38"/>
      <c r="F355" s="199" t="s">
        <v>420</v>
      </c>
      <c r="G355" s="38"/>
      <c r="H355" s="38"/>
      <c r="I355" s="106"/>
      <c r="J355" s="38"/>
      <c r="K355" s="38"/>
      <c r="L355" s="41"/>
      <c r="M355" s="200"/>
      <c r="N355" s="201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144</v>
      </c>
      <c r="AU355" s="19" t="s">
        <v>79</v>
      </c>
    </row>
    <row r="356" spans="1:65" s="14" customFormat="1" ht="11.25">
      <c r="B356" s="214"/>
      <c r="C356" s="215"/>
      <c r="D356" s="198" t="s">
        <v>148</v>
      </c>
      <c r="E356" s="216" t="s">
        <v>19</v>
      </c>
      <c r="F356" s="217" t="s">
        <v>198</v>
      </c>
      <c r="G356" s="215"/>
      <c r="H356" s="216" t="s">
        <v>19</v>
      </c>
      <c r="I356" s="218"/>
      <c r="J356" s="215"/>
      <c r="K356" s="215"/>
      <c r="L356" s="219"/>
      <c r="M356" s="220"/>
      <c r="N356" s="221"/>
      <c r="O356" s="221"/>
      <c r="P356" s="221"/>
      <c r="Q356" s="221"/>
      <c r="R356" s="221"/>
      <c r="S356" s="221"/>
      <c r="T356" s="222"/>
      <c r="AT356" s="223" t="s">
        <v>148</v>
      </c>
      <c r="AU356" s="223" t="s">
        <v>79</v>
      </c>
      <c r="AV356" s="14" t="s">
        <v>77</v>
      </c>
      <c r="AW356" s="14" t="s">
        <v>31</v>
      </c>
      <c r="AX356" s="14" t="s">
        <v>69</v>
      </c>
      <c r="AY356" s="223" t="s">
        <v>134</v>
      </c>
    </row>
    <row r="357" spans="1:65" s="13" customFormat="1" ht="11.25">
      <c r="B357" s="203"/>
      <c r="C357" s="204"/>
      <c r="D357" s="198" t="s">
        <v>148</v>
      </c>
      <c r="E357" s="205" t="s">
        <v>19</v>
      </c>
      <c r="F357" s="206" t="s">
        <v>422</v>
      </c>
      <c r="G357" s="204"/>
      <c r="H357" s="207">
        <v>9.0380000000000003</v>
      </c>
      <c r="I357" s="208"/>
      <c r="J357" s="204"/>
      <c r="K357" s="204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148</v>
      </c>
      <c r="AU357" s="213" t="s">
        <v>79</v>
      </c>
      <c r="AV357" s="13" t="s">
        <v>79</v>
      </c>
      <c r="AW357" s="13" t="s">
        <v>31</v>
      </c>
      <c r="AX357" s="13" t="s">
        <v>69</v>
      </c>
      <c r="AY357" s="213" t="s">
        <v>134</v>
      </c>
    </row>
    <row r="358" spans="1:65" s="15" customFormat="1" ht="11.25">
      <c r="B358" s="224"/>
      <c r="C358" s="225"/>
      <c r="D358" s="198" t="s">
        <v>148</v>
      </c>
      <c r="E358" s="226" t="s">
        <v>19</v>
      </c>
      <c r="F358" s="227" t="s">
        <v>164</v>
      </c>
      <c r="G358" s="225"/>
      <c r="H358" s="228">
        <v>9.0380000000000003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AT358" s="234" t="s">
        <v>148</v>
      </c>
      <c r="AU358" s="234" t="s">
        <v>79</v>
      </c>
      <c r="AV358" s="15" t="s">
        <v>142</v>
      </c>
      <c r="AW358" s="15" t="s">
        <v>31</v>
      </c>
      <c r="AX358" s="15" t="s">
        <v>77</v>
      </c>
      <c r="AY358" s="234" t="s">
        <v>134</v>
      </c>
    </row>
    <row r="359" spans="1:65" s="2" customFormat="1" ht="16.5" customHeight="1">
      <c r="A359" s="36"/>
      <c r="B359" s="37"/>
      <c r="C359" s="185" t="s">
        <v>423</v>
      </c>
      <c r="D359" s="185" t="s">
        <v>137</v>
      </c>
      <c r="E359" s="186" t="s">
        <v>424</v>
      </c>
      <c r="F359" s="187" t="s">
        <v>425</v>
      </c>
      <c r="G359" s="188" t="s">
        <v>157</v>
      </c>
      <c r="H359" s="189">
        <v>2.9449999999999998</v>
      </c>
      <c r="I359" s="190"/>
      <c r="J359" s="191">
        <f>ROUND(I359*H359,2)</f>
        <v>0</v>
      </c>
      <c r="K359" s="187" t="s">
        <v>141</v>
      </c>
      <c r="L359" s="41"/>
      <c r="M359" s="192" t="s">
        <v>19</v>
      </c>
      <c r="N359" s="193" t="s">
        <v>40</v>
      </c>
      <c r="O359" s="66"/>
      <c r="P359" s="194">
        <f>O359*H359</f>
        <v>0</v>
      </c>
      <c r="Q359" s="194">
        <v>0</v>
      </c>
      <c r="R359" s="194">
        <f>Q359*H359</f>
        <v>0</v>
      </c>
      <c r="S359" s="194">
        <v>1.8</v>
      </c>
      <c r="T359" s="195">
        <f>S359*H359</f>
        <v>5.3010000000000002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6" t="s">
        <v>142</v>
      </c>
      <c r="AT359" s="196" t="s">
        <v>137</v>
      </c>
      <c r="AU359" s="196" t="s">
        <v>79</v>
      </c>
      <c r="AY359" s="19" t="s">
        <v>134</v>
      </c>
      <c r="BE359" s="197">
        <f>IF(N359="základní",J359,0)</f>
        <v>0</v>
      </c>
      <c r="BF359" s="197">
        <f>IF(N359="snížená",J359,0)</f>
        <v>0</v>
      </c>
      <c r="BG359" s="197">
        <f>IF(N359="zákl. přenesená",J359,0)</f>
        <v>0</v>
      </c>
      <c r="BH359" s="197">
        <f>IF(N359="sníž. přenesená",J359,0)</f>
        <v>0</v>
      </c>
      <c r="BI359" s="197">
        <f>IF(N359="nulová",J359,0)</f>
        <v>0</v>
      </c>
      <c r="BJ359" s="19" t="s">
        <v>77</v>
      </c>
      <c r="BK359" s="197">
        <f>ROUND(I359*H359,2)</f>
        <v>0</v>
      </c>
      <c r="BL359" s="19" t="s">
        <v>142</v>
      </c>
      <c r="BM359" s="196" t="s">
        <v>426</v>
      </c>
    </row>
    <row r="360" spans="1:65" s="2" customFormat="1" ht="19.5">
      <c r="A360" s="36"/>
      <c r="B360" s="37"/>
      <c r="C360" s="38"/>
      <c r="D360" s="198" t="s">
        <v>144</v>
      </c>
      <c r="E360" s="38"/>
      <c r="F360" s="199" t="s">
        <v>427</v>
      </c>
      <c r="G360" s="38"/>
      <c r="H360" s="38"/>
      <c r="I360" s="106"/>
      <c r="J360" s="38"/>
      <c r="K360" s="38"/>
      <c r="L360" s="41"/>
      <c r="M360" s="200"/>
      <c r="N360" s="201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144</v>
      </c>
      <c r="AU360" s="19" t="s">
        <v>79</v>
      </c>
    </row>
    <row r="361" spans="1:65" s="13" customFormat="1" ht="11.25">
      <c r="B361" s="203"/>
      <c r="C361" s="204"/>
      <c r="D361" s="198" t="s">
        <v>148</v>
      </c>
      <c r="E361" s="205" t="s">
        <v>19</v>
      </c>
      <c r="F361" s="206" t="s">
        <v>428</v>
      </c>
      <c r="G361" s="204"/>
      <c r="H361" s="207">
        <v>2.9449999999999998</v>
      </c>
      <c r="I361" s="208"/>
      <c r="J361" s="204"/>
      <c r="K361" s="204"/>
      <c r="L361" s="209"/>
      <c r="M361" s="210"/>
      <c r="N361" s="211"/>
      <c r="O361" s="211"/>
      <c r="P361" s="211"/>
      <c r="Q361" s="211"/>
      <c r="R361" s="211"/>
      <c r="S361" s="211"/>
      <c r="T361" s="212"/>
      <c r="AT361" s="213" t="s">
        <v>148</v>
      </c>
      <c r="AU361" s="213" t="s">
        <v>79</v>
      </c>
      <c r="AV361" s="13" t="s">
        <v>79</v>
      </c>
      <c r="AW361" s="13" t="s">
        <v>31</v>
      </c>
      <c r="AX361" s="13" t="s">
        <v>77</v>
      </c>
      <c r="AY361" s="213" t="s">
        <v>134</v>
      </c>
    </row>
    <row r="362" spans="1:65" s="2" customFormat="1" ht="16.5" customHeight="1">
      <c r="A362" s="36"/>
      <c r="B362" s="37"/>
      <c r="C362" s="185" t="s">
        <v>429</v>
      </c>
      <c r="D362" s="185" t="s">
        <v>137</v>
      </c>
      <c r="E362" s="186" t="s">
        <v>430</v>
      </c>
      <c r="F362" s="187" t="s">
        <v>431</v>
      </c>
      <c r="G362" s="188" t="s">
        <v>157</v>
      </c>
      <c r="H362" s="189">
        <v>0.30399999999999999</v>
      </c>
      <c r="I362" s="190"/>
      <c r="J362" s="191">
        <f>ROUND(I362*H362,2)</f>
        <v>0</v>
      </c>
      <c r="K362" s="187" t="s">
        <v>141</v>
      </c>
      <c r="L362" s="41"/>
      <c r="M362" s="192" t="s">
        <v>19</v>
      </c>
      <c r="N362" s="193" t="s">
        <v>40</v>
      </c>
      <c r="O362" s="66"/>
      <c r="P362" s="194">
        <f>O362*H362</f>
        <v>0</v>
      </c>
      <c r="Q362" s="194">
        <v>0</v>
      </c>
      <c r="R362" s="194">
        <f>Q362*H362</f>
        <v>0</v>
      </c>
      <c r="S362" s="194">
        <v>1.5940000000000001</v>
      </c>
      <c r="T362" s="195">
        <f>S362*H362</f>
        <v>0.48457600000000001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96" t="s">
        <v>142</v>
      </c>
      <c r="AT362" s="196" t="s">
        <v>137</v>
      </c>
      <c r="AU362" s="196" t="s">
        <v>79</v>
      </c>
      <c r="AY362" s="19" t="s">
        <v>134</v>
      </c>
      <c r="BE362" s="197">
        <f>IF(N362="základní",J362,0)</f>
        <v>0</v>
      </c>
      <c r="BF362" s="197">
        <f>IF(N362="snížená",J362,0)</f>
        <v>0</v>
      </c>
      <c r="BG362" s="197">
        <f>IF(N362="zákl. přenesená",J362,0)</f>
        <v>0</v>
      </c>
      <c r="BH362" s="197">
        <f>IF(N362="sníž. přenesená",J362,0)</f>
        <v>0</v>
      </c>
      <c r="BI362" s="197">
        <f>IF(N362="nulová",J362,0)</f>
        <v>0</v>
      </c>
      <c r="BJ362" s="19" t="s">
        <v>77</v>
      </c>
      <c r="BK362" s="197">
        <f>ROUND(I362*H362,2)</f>
        <v>0</v>
      </c>
      <c r="BL362" s="19" t="s">
        <v>142</v>
      </c>
      <c r="BM362" s="196" t="s">
        <v>432</v>
      </c>
    </row>
    <row r="363" spans="1:65" s="2" customFormat="1" ht="19.5">
      <c r="A363" s="36"/>
      <c r="B363" s="37"/>
      <c r="C363" s="38"/>
      <c r="D363" s="198" t="s">
        <v>144</v>
      </c>
      <c r="E363" s="38"/>
      <c r="F363" s="199" t="s">
        <v>433</v>
      </c>
      <c r="G363" s="38"/>
      <c r="H363" s="38"/>
      <c r="I363" s="106"/>
      <c r="J363" s="38"/>
      <c r="K363" s="38"/>
      <c r="L363" s="41"/>
      <c r="M363" s="200"/>
      <c r="N363" s="201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144</v>
      </c>
      <c r="AU363" s="19" t="s">
        <v>79</v>
      </c>
    </row>
    <row r="364" spans="1:65" s="13" customFormat="1" ht="11.25">
      <c r="B364" s="203"/>
      <c r="C364" s="204"/>
      <c r="D364" s="198" t="s">
        <v>148</v>
      </c>
      <c r="E364" s="205" t="s">
        <v>19</v>
      </c>
      <c r="F364" s="206" t="s">
        <v>434</v>
      </c>
      <c r="G364" s="204"/>
      <c r="H364" s="207">
        <v>0.30399999999999999</v>
      </c>
      <c r="I364" s="208"/>
      <c r="J364" s="204"/>
      <c r="K364" s="204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148</v>
      </c>
      <c r="AU364" s="213" t="s">
        <v>79</v>
      </c>
      <c r="AV364" s="13" t="s">
        <v>79</v>
      </c>
      <c r="AW364" s="13" t="s">
        <v>31</v>
      </c>
      <c r="AX364" s="13" t="s">
        <v>77</v>
      </c>
      <c r="AY364" s="213" t="s">
        <v>134</v>
      </c>
    </row>
    <row r="365" spans="1:65" s="2" customFormat="1" ht="16.5" customHeight="1">
      <c r="A365" s="36"/>
      <c r="B365" s="37"/>
      <c r="C365" s="185" t="s">
        <v>301</v>
      </c>
      <c r="D365" s="185" t="s">
        <v>137</v>
      </c>
      <c r="E365" s="186" t="s">
        <v>435</v>
      </c>
      <c r="F365" s="187" t="s">
        <v>436</v>
      </c>
      <c r="G365" s="188" t="s">
        <v>140</v>
      </c>
      <c r="H365" s="189">
        <v>2</v>
      </c>
      <c r="I365" s="190"/>
      <c r="J365" s="191">
        <f>ROUND(I365*H365,2)</f>
        <v>0</v>
      </c>
      <c r="K365" s="187" t="s">
        <v>19</v>
      </c>
      <c r="L365" s="41"/>
      <c r="M365" s="192" t="s">
        <v>19</v>
      </c>
      <c r="N365" s="193" t="s">
        <v>40</v>
      </c>
      <c r="O365" s="66"/>
      <c r="P365" s="194">
        <f>O365*H365</f>
        <v>0</v>
      </c>
      <c r="Q365" s="194">
        <v>0</v>
      </c>
      <c r="R365" s="194">
        <f>Q365*H365</f>
        <v>0</v>
      </c>
      <c r="S365" s="194">
        <v>0</v>
      </c>
      <c r="T365" s="195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96" t="s">
        <v>142</v>
      </c>
      <c r="AT365" s="196" t="s">
        <v>137</v>
      </c>
      <c r="AU365" s="196" t="s">
        <v>79</v>
      </c>
      <c r="AY365" s="19" t="s">
        <v>134</v>
      </c>
      <c r="BE365" s="197">
        <f>IF(N365="základní",J365,0)</f>
        <v>0</v>
      </c>
      <c r="BF365" s="197">
        <f>IF(N365="snížená",J365,0)</f>
        <v>0</v>
      </c>
      <c r="BG365" s="197">
        <f>IF(N365="zákl. přenesená",J365,0)</f>
        <v>0</v>
      </c>
      <c r="BH365" s="197">
        <f>IF(N365="sníž. přenesená",J365,0)</f>
        <v>0</v>
      </c>
      <c r="BI365" s="197">
        <f>IF(N365="nulová",J365,0)</f>
        <v>0</v>
      </c>
      <c r="BJ365" s="19" t="s">
        <v>77</v>
      </c>
      <c r="BK365" s="197">
        <f>ROUND(I365*H365,2)</f>
        <v>0</v>
      </c>
      <c r="BL365" s="19" t="s">
        <v>142</v>
      </c>
      <c r="BM365" s="196" t="s">
        <v>437</v>
      </c>
    </row>
    <row r="366" spans="1:65" s="2" customFormat="1" ht="11.25">
      <c r="A366" s="36"/>
      <c r="B366" s="37"/>
      <c r="C366" s="38"/>
      <c r="D366" s="198" t="s">
        <v>144</v>
      </c>
      <c r="E366" s="38"/>
      <c r="F366" s="199" t="s">
        <v>436</v>
      </c>
      <c r="G366" s="38"/>
      <c r="H366" s="38"/>
      <c r="I366" s="106"/>
      <c r="J366" s="38"/>
      <c r="K366" s="38"/>
      <c r="L366" s="41"/>
      <c r="M366" s="200"/>
      <c r="N366" s="201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144</v>
      </c>
      <c r="AU366" s="19" t="s">
        <v>79</v>
      </c>
    </row>
    <row r="367" spans="1:65" s="13" customFormat="1" ht="11.25">
      <c r="B367" s="203"/>
      <c r="C367" s="204"/>
      <c r="D367" s="198" t="s">
        <v>148</v>
      </c>
      <c r="E367" s="205" t="s">
        <v>19</v>
      </c>
      <c r="F367" s="206" t="s">
        <v>353</v>
      </c>
      <c r="G367" s="204"/>
      <c r="H367" s="207">
        <v>2</v>
      </c>
      <c r="I367" s="208"/>
      <c r="J367" s="204"/>
      <c r="K367" s="204"/>
      <c r="L367" s="209"/>
      <c r="M367" s="210"/>
      <c r="N367" s="211"/>
      <c r="O367" s="211"/>
      <c r="P367" s="211"/>
      <c r="Q367" s="211"/>
      <c r="R367" s="211"/>
      <c r="S367" s="211"/>
      <c r="T367" s="212"/>
      <c r="AT367" s="213" t="s">
        <v>148</v>
      </c>
      <c r="AU367" s="213" t="s">
        <v>79</v>
      </c>
      <c r="AV367" s="13" t="s">
        <v>79</v>
      </c>
      <c r="AW367" s="13" t="s">
        <v>31</v>
      </c>
      <c r="AX367" s="13" t="s">
        <v>69</v>
      </c>
      <c r="AY367" s="213" t="s">
        <v>134</v>
      </c>
    </row>
    <row r="368" spans="1:65" s="15" customFormat="1" ht="11.25">
      <c r="B368" s="224"/>
      <c r="C368" s="225"/>
      <c r="D368" s="198" t="s">
        <v>148</v>
      </c>
      <c r="E368" s="226" t="s">
        <v>19</v>
      </c>
      <c r="F368" s="227" t="s">
        <v>164</v>
      </c>
      <c r="G368" s="225"/>
      <c r="H368" s="228">
        <v>2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AT368" s="234" t="s">
        <v>148</v>
      </c>
      <c r="AU368" s="234" t="s">
        <v>79</v>
      </c>
      <c r="AV368" s="15" t="s">
        <v>142</v>
      </c>
      <c r="AW368" s="15" t="s">
        <v>31</v>
      </c>
      <c r="AX368" s="15" t="s">
        <v>77</v>
      </c>
      <c r="AY368" s="234" t="s">
        <v>134</v>
      </c>
    </row>
    <row r="369" spans="1:65" s="2" customFormat="1" ht="16.5" customHeight="1">
      <c r="A369" s="36"/>
      <c r="B369" s="37"/>
      <c r="C369" s="185" t="s">
        <v>438</v>
      </c>
      <c r="D369" s="185" t="s">
        <v>137</v>
      </c>
      <c r="E369" s="186" t="s">
        <v>439</v>
      </c>
      <c r="F369" s="187" t="s">
        <v>440</v>
      </c>
      <c r="G369" s="188" t="s">
        <v>157</v>
      </c>
      <c r="H369" s="189">
        <v>0.48099999999999998</v>
      </c>
      <c r="I369" s="190"/>
      <c r="J369" s="191">
        <f>ROUND(I369*H369,2)</f>
        <v>0</v>
      </c>
      <c r="K369" s="187" t="s">
        <v>141</v>
      </c>
      <c r="L369" s="41"/>
      <c r="M369" s="192" t="s">
        <v>19</v>
      </c>
      <c r="N369" s="193" t="s">
        <v>40</v>
      </c>
      <c r="O369" s="66"/>
      <c r="P369" s="194">
        <f>O369*H369</f>
        <v>0</v>
      </c>
      <c r="Q369" s="194">
        <v>0</v>
      </c>
      <c r="R369" s="194">
        <f>Q369*H369</f>
        <v>0</v>
      </c>
      <c r="S369" s="194">
        <v>2.2000000000000002</v>
      </c>
      <c r="T369" s="195">
        <f>S369*H369</f>
        <v>1.0582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6" t="s">
        <v>142</v>
      </c>
      <c r="AT369" s="196" t="s">
        <v>137</v>
      </c>
      <c r="AU369" s="196" t="s">
        <v>79</v>
      </c>
      <c r="AY369" s="19" t="s">
        <v>134</v>
      </c>
      <c r="BE369" s="197">
        <f>IF(N369="základní",J369,0)</f>
        <v>0</v>
      </c>
      <c r="BF369" s="197">
        <f>IF(N369="snížená",J369,0)</f>
        <v>0</v>
      </c>
      <c r="BG369" s="197">
        <f>IF(N369="zákl. přenesená",J369,0)</f>
        <v>0</v>
      </c>
      <c r="BH369" s="197">
        <f>IF(N369="sníž. přenesená",J369,0)</f>
        <v>0</v>
      </c>
      <c r="BI369" s="197">
        <f>IF(N369="nulová",J369,0)</f>
        <v>0</v>
      </c>
      <c r="BJ369" s="19" t="s">
        <v>77</v>
      </c>
      <c r="BK369" s="197">
        <f>ROUND(I369*H369,2)</f>
        <v>0</v>
      </c>
      <c r="BL369" s="19" t="s">
        <v>142</v>
      </c>
      <c r="BM369" s="196" t="s">
        <v>441</v>
      </c>
    </row>
    <row r="370" spans="1:65" s="2" customFormat="1" ht="11.25">
      <c r="A370" s="36"/>
      <c r="B370" s="37"/>
      <c r="C370" s="38"/>
      <c r="D370" s="198" t="s">
        <v>144</v>
      </c>
      <c r="E370" s="38"/>
      <c r="F370" s="199" t="s">
        <v>442</v>
      </c>
      <c r="G370" s="38"/>
      <c r="H370" s="38"/>
      <c r="I370" s="106"/>
      <c r="J370" s="38"/>
      <c r="K370" s="38"/>
      <c r="L370" s="41"/>
      <c r="M370" s="200"/>
      <c r="N370" s="201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144</v>
      </c>
      <c r="AU370" s="19" t="s">
        <v>79</v>
      </c>
    </row>
    <row r="371" spans="1:65" s="13" customFormat="1" ht="11.25">
      <c r="B371" s="203"/>
      <c r="C371" s="204"/>
      <c r="D371" s="198" t="s">
        <v>148</v>
      </c>
      <c r="E371" s="205" t="s">
        <v>19</v>
      </c>
      <c r="F371" s="206" t="s">
        <v>369</v>
      </c>
      <c r="G371" s="204"/>
      <c r="H371" s="207">
        <v>0.48099999999999998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148</v>
      </c>
      <c r="AU371" s="213" t="s">
        <v>79</v>
      </c>
      <c r="AV371" s="13" t="s">
        <v>79</v>
      </c>
      <c r="AW371" s="13" t="s">
        <v>31</v>
      </c>
      <c r="AX371" s="13" t="s">
        <v>77</v>
      </c>
      <c r="AY371" s="213" t="s">
        <v>134</v>
      </c>
    </row>
    <row r="372" spans="1:65" s="2" customFormat="1" ht="16.5" customHeight="1">
      <c r="A372" s="36"/>
      <c r="B372" s="37"/>
      <c r="C372" s="185" t="s">
        <v>443</v>
      </c>
      <c r="D372" s="185" t="s">
        <v>137</v>
      </c>
      <c r="E372" s="186" t="s">
        <v>444</v>
      </c>
      <c r="F372" s="187" t="s">
        <v>445</v>
      </c>
      <c r="G372" s="188" t="s">
        <v>140</v>
      </c>
      <c r="H372" s="189">
        <v>26.257999999999999</v>
      </c>
      <c r="I372" s="190"/>
      <c r="J372" s="191">
        <f>ROUND(I372*H372,2)</f>
        <v>0</v>
      </c>
      <c r="K372" s="187" t="s">
        <v>19</v>
      </c>
      <c r="L372" s="41"/>
      <c r="M372" s="192" t="s">
        <v>19</v>
      </c>
      <c r="N372" s="193" t="s">
        <v>40</v>
      </c>
      <c r="O372" s="66"/>
      <c r="P372" s="194">
        <f>O372*H372</f>
        <v>0</v>
      </c>
      <c r="Q372" s="194">
        <v>0</v>
      </c>
      <c r="R372" s="194">
        <f>Q372*H372</f>
        <v>0</v>
      </c>
      <c r="S372" s="194">
        <v>0</v>
      </c>
      <c r="T372" s="195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6" t="s">
        <v>142</v>
      </c>
      <c r="AT372" s="196" t="s">
        <v>137</v>
      </c>
      <c r="AU372" s="196" t="s">
        <v>79</v>
      </c>
      <c r="AY372" s="19" t="s">
        <v>134</v>
      </c>
      <c r="BE372" s="197">
        <f>IF(N372="základní",J372,0)</f>
        <v>0</v>
      </c>
      <c r="BF372" s="197">
        <f>IF(N372="snížená",J372,0)</f>
        <v>0</v>
      </c>
      <c r="BG372" s="197">
        <f>IF(N372="zákl. přenesená",J372,0)</f>
        <v>0</v>
      </c>
      <c r="BH372" s="197">
        <f>IF(N372="sníž. přenesená",J372,0)</f>
        <v>0</v>
      </c>
      <c r="BI372" s="197">
        <f>IF(N372="nulová",J372,0)</f>
        <v>0</v>
      </c>
      <c r="BJ372" s="19" t="s">
        <v>77</v>
      </c>
      <c r="BK372" s="197">
        <f>ROUND(I372*H372,2)</f>
        <v>0</v>
      </c>
      <c r="BL372" s="19" t="s">
        <v>142</v>
      </c>
      <c r="BM372" s="196" t="s">
        <v>446</v>
      </c>
    </row>
    <row r="373" spans="1:65" s="2" customFormat="1" ht="11.25">
      <c r="A373" s="36"/>
      <c r="B373" s="37"/>
      <c r="C373" s="38"/>
      <c r="D373" s="198" t="s">
        <v>144</v>
      </c>
      <c r="E373" s="38"/>
      <c r="F373" s="199" t="s">
        <v>445</v>
      </c>
      <c r="G373" s="38"/>
      <c r="H373" s="38"/>
      <c r="I373" s="106"/>
      <c r="J373" s="38"/>
      <c r="K373" s="38"/>
      <c r="L373" s="41"/>
      <c r="M373" s="200"/>
      <c r="N373" s="201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144</v>
      </c>
      <c r="AU373" s="19" t="s">
        <v>79</v>
      </c>
    </row>
    <row r="374" spans="1:65" s="14" customFormat="1" ht="11.25">
      <c r="B374" s="214"/>
      <c r="C374" s="215"/>
      <c r="D374" s="198" t="s">
        <v>148</v>
      </c>
      <c r="E374" s="216" t="s">
        <v>19</v>
      </c>
      <c r="F374" s="217" t="s">
        <v>189</v>
      </c>
      <c r="G374" s="215"/>
      <c r="H374" s="216" t="s">
        <v>19</v>
      </c>
      <c r="I374" s="218"/>
      <c r="J374" s="215"/>
      <c r="K374" s="215"/>
      <c r="L374" s="219"/>
      <c r="M374" s="220"/>
      <c r="N374" s="221"/>
      <c r="O374" s="221"/>
      <c r="P374" s="221"/>
      <c r="Q374" s="221"/>
      <c r="R374" s="221"/>
      <c r="S374" s="221"/>
      <c r="T374" s="222"/>
      <c r="AT374" s="223" t="s">
        <v>148</v>
      </c>
      <c r="AU374" s="223" t="s">
        <v>79</v>
      </c>
      <c r="AV374" s="14" t="s">
        <v>77</v>
      </c>
      <c r="AW374" s="14" t="s">
        <v>31</v>
      </c>
      <c r="AX374" s="14" t="s">
        <v>69</v>
      </c>
      <c r="AY374" s="223" t="s">
        <v>134</v>
      </c>
    </row>
    <row r="375" spans="1:65" s="13" customFormat="1" ht="11.25">
      <c r="B375" s="203"/>
      <c r="C375" s="204"/>
      <c r="D375" s="198" t="s">
        <v>148</v>
      </c>
      <c r="E375" s="205" t="s">
        <v>19</v>
      </c>
      <c r="F375" s="206" t="s">
        <v>447</v>
      </c>
      <c r="G375" s="204"/>
      <c r="H375" s="207">
        <v>5.19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148</v>
      </c>
      <c r="AU375" s="213" t="s">
        <v>79</v>
      </c>
      <c r="AV375" s="13" t="s">
        <v>79</v>
      </c>
      <c r="AW375" s="13" t="s">
        <v>31</v>
      </c>
      <c r="AX375" s="13" t="s">
        <v>69</v>
      </c>
      <c r="AY375" s="213" t="s">
        <v>134</v>
      </c>
    </row>
    <row r="376" spans="1:65" s="13" customFormat="1" ht="11.25">
      <c r="B376" s="203"/>
      <c r="C376" s="204"/>
      <c r="D376" s="198" t="s">
        <v>148</v>
      </c>
      <c r="E376" s="205" t="s">
        <v>19</v>
      </c>
      <c r="F376" s="206" t="s">
        <v>447</v>
      </c>
      <c r="G376" s="204"/>
      <c r="H376" s="207">
        <v>5.19</v>
      </c>
      <c r="I376" s="208"/>
      <c r="J376" s="204"/>
      <c r="K376" s="204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148</v>
      </c>
      <c r="AU376" s="213" t="s">
        <v>79</v>
      </c>
      <c r="AV376" s="13" t="s">
        <v>79</v>
      </c>
      <c r="AW376" s="13" t="s">
        <v>31</v>
      </c>
      <c r="AX376" s="13" t="s">
        <v>69</v>
      </c>
      <c r="AY376" s="213" t="s">
        <v>134</v>
      </c>
    </row>
    <row r="377" spans="1:65" s="16" customFormat="1" ht="11.25">
      <c r="B377" s="235"/>
      <c r="C377" s="236"/>
      <c r="D377" s="198" t="s">
        <v>148</v>
      </c>
      <c r="E377" s="237" t="s">
        <v>19</v>
      </c>
      <c r="F377" s="238" t="s">
        <v>191</v>
      </c>
      <c r="G377" s="236"/>
      <c r="H377" s="239">
        <v>10.38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AT377" s="245" t="s">
        <v>148</v>
      </c>
      <c r="AU377" s="245" t="s">
        <v>79</v>
      </c>
      <c r="AV377" s="16" t="s">
        <v>170</v>
      </c>
      <c r="AW377" s="16" t="s">
        <v>31</v>
      </c>
      <c r="AX377" s="16" t="s">
        <v>69</v>
      </c>
      <c r="AY377" s="245" t="s">
        <v>134</v>
      </c>
    </row>
    <row r="378" spans="1:65" s="14" customFormat="1" ht="11.25">
      <c r="B378" s="214"/>
      <c r="C378" s="215"/>
      <c r="D378" s="198" t="s">
        <v>148</v>
      </c>
      <c r="E378" s="216" t="s">
        <v>19</v>
      </c>
      <c r="F378" s="217" t="s">
        <v>192</v>
      </c>
      <c r="G378" s="215"/>
      <c r="H378" s="216" t="s">
        <v>19</v>
      </c>
      <c r="I378" s="218"/>
      <c r="J378" s="215"/>
      <c r="K378" s="215"/>
      <c r="L378" s="219"/>
      <c r="M378" s="220"/>
      <c r="N378" s="221"/>
      <c r="O378" s="221"/>
      <c r="P378" s="221"/>
      <c r="Q378" s="221"/>
      <c r="R378" s="221"/>
      <c r="S378" s="221"/>
      <c r="T378" s="222"/>
      <c r="AT378" s="223" t="s">
        <v>148</v>
      </c>
      <c r="AU378" s="223" t="s">
        <v>79</v>
      </c>
      <c r="AV378" s="14" t="s">
        <v>77</v>
      </c>
      <c r="AW378" s="14" t="s">
        <v>31</v>
      </c>
      <c r="AX378" s="14" t="s">
        <v>69</v>
      </c>
      <c r="AY378" s="223" t="s">
        <v>134</v>
      </c>
    </row>
    <row r="379" spans="1:65" s="13" customFormat="1" ht="11.25">
      <c r="B379" s="203"/>
      <c r="C379" s="204"/>
      <c r="D379" s="198" t="s">
        <v>148</v>
      </c>
      <c r="E379" s="205" t="s">
        <v>19</v>
      </c>
      <c r="F379" s="206" t="s">
        <v>357</v>
      </c>
      <c r="G379" s="204"/>
      <c r="H379" s="207">
        <v>2.1230000000000002</v>
      </c>
      <c r="I379" s="208"/>
      <c r="J379" s="204"/>
      <c r="K379" s="204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148</v>
      </c>
      <c r="AU379" s="213" t="s">
        <v>79</v>
      </c>
      <c r="AV379" s="13" t="s">
        <v>79</v>
      </c>
      <c r="AW379" s="13" t="s">
        <v>31</v>
      </c>
      <c r="AX379" s="13" t="s">
        <v>69</v>
      </c>
      <c r="AY379" s="213" t="s">
        <v>134</v>
      </c>
    </row>
    <row r="380" spans="1:65" s="13" customFormat="1" ht="11.25">
      <c r="B380" s="203"/>
      <c r="C380" s="204"/>
      <c r="D380" s="198" t="s">
        <v>148</v>
      </c>
      <c r="E380" s="205" t="s">
        <v>19</v>
      </c>
      <c r="F380" s="206" t="s">
        <v>358</v>
      </c>
      <c r="G380" s="204"/>
      <c r="H380" s="207">
        <v>3.375</v>
      </c>
      <c r="I380" s="208"/>
      <c r="J380" s="204"/>
      <c r="K380" s="204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148</v>
      </c>
      <c r="AU380" s="213" t="s">
        <v>79</v>
      </c>
      <c r="AV380" s="13" t="s">
        <v>79</v>
      </c>
      <c r="AW380" s="13" t="s">
        <v>31</v>
      </c>
      <c r="AX380" s="13" t="s">
        <v>69</v>
      </c>
      <c r="AY380" s="213" t="s">
        <v>134</v>
      </c>
    </row>
    <row r="381" spans="1:65" s="13" customFormat="1" ht="11.25">
      <c r="B381" s="203"/>
      <c r="C381" s="204"/>
      <c r="D381" s="198" t="s">
        <v>148</v>
      </c>
      <c r="E381" s="205" t="s">
        <v>19</v>
      </c>
      <c r="F381" s="206" t="s">
        <v>447</v>
      </c>
      <c r="G381" s="204"/>
      <c r="H381" s="207">
        <v>5.19</v>
      </c>
      <c r="I381" s="208"/>
      <c r="J381" s="204"/>
      <c r="K381" s="204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148</v>
      </c>
      <c r="AU381" s="213" t="s">
        <v>79</v>
      </c>
      <c r="AV381" s="13" t="s">
        <v>79</v>
      </c>
      <c r="AW381" s="13" t="s">
        <v>31</v>
      </c>
      <c r="AX381" s="13" t="s">
        <v>69</v>
      </c>
      <c r="AY381" s="213" t="s">
        <v>134</v>
      </c>
    </row>
    <row r="382" spans="1:65" s="13" customFormat="1" ht="11.25">
      <c r="B382" s="203"/>
      <c r="C382" s="204"/>
      <c r="D382" s="198" t="s">
        <v>148</v>
      </c>
      <c r="E382" s="205" t="s">
        <v>19</v>
      </c>
      <c r="F382" s="206" t="s">
        <v>447</v>
      </c>
      <c r="G382" s="204"/>
      <c r="H382" s="207">
        <v>5.19</v>
      </c>
      <c r="I382" s="208"/>
      <c r="J382" s="204"/>
      <c r="K382" s="204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148</v>
      </c>
      <c r="AU382" s="213" t="s">
        <v>79</v>
      </c>
      <c r="AV382" s="13" t="s">
        <v>79</v>
      </c>
      <c r="AW382" s="13" t="s">
        <v>31</v>
      </c>
      <c r="AX382" s="13" t="s">
        <v>69</v>
      </c>
      <c r="AY382" s="213" t="s">
        <v>134</v>
      </c>
    </row>
    <row r="383" spans="1:65" s="16" customFormat="1" ht="11.25">
      <c r="B383" s="235"/>
      <c r="C383" s="236"/>
      <c r="D383" s="198" t="s">
        <v>148</v>
      </c>
      <c r="E383" s="237" t="s">
        <v>19</v>
      </c>
      <c r="F383" s="238" t="s">
        <v>191</v>
      </c>
      <c r="G383" s="236"/>
      <c r="H383" s="239">
        <v>15.878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AT383" s="245" t="s">
        <v>148</v>
      </c>
      <c r="AU383" s="245" t="s">
        <v>79</v>
      </c>
      <c r="AV383" s="16" t="s">
        <v>170</v>
      </c>
      <c r="AW383" s="16" t="s">
        <v>31</v>
      </c>
      <c r="AX383" s="16" t="s">
        <v>69</v>
      </c>
      <c r="AY383" s="245" t="s">
        <v>134</v>
      </c>
    </row>
    <row r="384" spans="1:65" s="15" customFormat="1" ht="11.25">
      <c r="B384" s="224"/>
      <c r="C384" s="225"/>
      <c r="D384" s="198" t="s">
        <v>148</v>
      </c>
      <c r="E384" s="226" t="s">
        <v>19</v>
      </c>
      <c r="F384" s="227" t="s">
        <v>164</v>
      </c>
      <c r="G384" s="225"/>
      <c r="H384" s="228">
        <v>26.257999999999999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AT384" s="234" t="s">
        <v>148</v>
      </c>
      <c r="AU384" s="234" t="s">
        <v>79</v>
      </c>
      <c r="AV384" s="15" t="s">
        <v>142</v>
      </c>
      <c r="AW384" s="15" t="s">
        <v>31</v>
      </c>
      <c r="AX384" s="15" t="s">
        <v>77</v>
      </c>
      <c r="AY384" s="234" t="s">
        <v>134</v>
      </c>
    </row>
    <row r="385" spans="1:65" s="2" customFormat="1" ht="16.5" customHeight="1">
      <c r="A385" s="36"/>
      <c r="B385" s="37"/>
      <c r="C385" s="185" t="s">
        <v>310</v>
      </c>
      <c r="D385" s="185" t="s">
        <v>137</v>
      </c>
      <c r="E385" s="186" t="s">
        <v>448</v>
      </c>
      <c r="F385" s="187" t="s">
        <v>449</v>
      </c>
      <c r="G385" s="188" t="s">
        <v>140</v>
      </c>
      <c r="H385" s="189">
        <v>22.74</v>
      </c>
      <c r="I385" s="190"/>
      <c r="J385" s="191">
        <f>ROUND(I385*H385,2)</f>
        <v>0</v>
      </c>
      <c r="K385" s="187" t="s">
        <v>19</v>
      </c>
      <c r="L385" s="41"/>
      <c r="M385" s="192" t="s">
        <v>19</v>
      </c>
      <c r="N385" s="193" t="s">
        <v>40</v>
      </c>
      <c r="O385" s="66"/>
      <c r="P385" s="194">
        <f>O385*H385</f>
        <v>0</v>
      </c>
      <c r="Q385" s="194">
        <v>0</v>
      </c>
      <c r="R385" s="194">
        <f>Q385*H385</f>
        <v>0</v>
      </c>
      <c r="S385" s="194">
        <v>0</v>
      </c>
      <c r="T385" s="195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96" t="s">
        <v>142</v>
      </c>
      <c r="AT385" s="196" t="s">
        <v>137</v>
      </c>
      <c r="AU385" s="196" t="s">
        <v>79</v>
      </c>
      <c r="AY385" s="19" t="s">
        <v>134</v>
      </c>
      <c r="BE385" s="197">
        <f>IF(N385="základní",J385,0)</f>
        <v>0</v>
      </c>
      <c r="BF385" s="197">
        <f>IF(N385="snížená",J385,0)</f>
        <v>0</v>
      </c>
      <c r="BG385" s="197">
        <f>IF(N385="zákl. přenesená",J385,0)</f>
        <v>0</v>
      </c>
      <c r="BH385" s="197">
        <f>IF(N385="sníž. přenesená",J385,0)</f>
        <v>0</v>
      </c>
      <c r="BI385" s="197">
        <f>IF(N385="nulová",J385,0)</f>
        <v>0</v>
      </c>
      <c r="BJ385" s="19" t="s">
        <v>77</v>
      </c>
      <c r="BK385" s="197">
        <f>ROUND(I385*H385,2)</f>
        <v>0</v>
      </c>
      <c r="BL385" s="19" t="s">
        <v>142</v>
      </c>
      <c r="BM385" s="196" t="s">
        <v>450</v>
      </c>
    </row>
    <row r="386" spans="1:65" s="2" customFormat="1" ht="11.25">
      <c r="A386" s="36"/>
      <c r="B386" s="37"/>
      <c r="C386" s="38"/>
      <c r="D386" s="198" t="s">
        <v>144</v>
      </c>
      <c r="E386" s="38"/>
      <c r="F386" s="199" t="s">
        <v>449</v>
      </c>
      <c r="G386" s="38"/>
      <c r="H386" s="38"/>
      <c r="I386" s="106"/>
      <c r="J386" s="38"/>
      <c r="K386" s="38"/>
      <c r="L386" s="41"/>
      <c r="M386" s="200"/>
      <c r="N386" s="201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9" t="s">
        <v>144</v>
      </c>
      <c r="AU386" s="19" t="s">
        <v>79</v>
      </c>
    </row>
    <row r="387" spans="1:65" s="13" customFormat="1" ht="11.25">
      <c r="B387" s="203"/>
      <c r="C387" s="204"/>
      <c r="D387" s="198" t="s">
        <v>148</v>
      </c>
      <c r="E387" s="204"/>
      <c r="F387" s="206" t="s">
        <v>325</v>
      </c>
      <c r="G387" s="204"/>
      <c r="H387" s="207">
        <v>22.74</v>
      </c>
      <c r="I387" s="208"/>
      <c r="J387" s="204"/>
      <c r="K387" s="204"/>
      <c r="L387" s="209"/>
      <c r="M387" s="210"/>
      <c r="N387" s="211"/>
      <c r="O387" s="211"/>
      <c r="P387" s="211"/>
      <c r="Q387" s="211"/>
      <c r="R387" s="211"/>
      <c r="S387" s="211"/>
      <c r="T387" s="212"/>
      <c r="AT387" s="213" t="s">
        <v>148</v>
      </c>
      <c r="AU387" s="213" t="s">
        <v>79</v>
      </c>
      <c r="AV387" s="13" t="s">
        <v>79</v>
      </c>
      <c r="AW387" s="13" t="s">
        <v>4</v>
      </c>
      <c r="AX387" s="13" t="s">
        <v>77</v>
      </c>
      <c r="AY387" s="213" t="s">
        <v>134</v>
      </c>
    </row>
    <row r="388" spans="1:65" s="12" customFormat="1" ht="22.9" customHeight="1">
      <c r="B388" s="169"/>
      <c r="C388" s="170"/>
      <c r="D388" s="171" t="s">
        <v>68</v>
      </c>
      <c r="E388" s="183" t="s">
        <v>451</v>
      </c>
      <c r="F388" s="183" t="s">
        <v>452</v>
      </c>
      <c r="G388" s="170"/>
      <c r="H388" s="170"/>
      <c r="I388" s="173"/>
      <c r="J388" s="184">
        <f>BK388</f>
        <v>0</v>
      </c>
      <c r="K388" s="170"/>
      <c r="L388" s="175"/>
      <c r="M388" s="176"/>
      <c r="N388" s="177"/>
      <c r="O388" s="177"/>
      <c r="P388" s="178">
        <f>SUM(P389:P397)</f>
        <v>0</v>
      </c>
      <c r="Q388" s="177"/>
      <c r="R388" s="178">
        <f>SUM(R389:R397)</f>
        <v>0</v>
      </c>
      <c r="S388" s="177"/>
      <c r="T388" s="179">
        <f>SUM(T389:T397)</f>
        <v>0</v>
      </c>
      <c r="AR388" s="180" t="s">
        <v>77</v>
      </c>
      <c r="AT388" s="181" t="s">
        <v>68</v>
      </c>
      <c r="AU388" s="181" t="s">
        <v>77</v>
      </c>
      <c r="AY388" s="180" t="s">
        <v>134</v>
      </c>
      <c r="BK388" s="182">
        <f>SUM(BK389:BK397)</f>
        <v>0</v>
      </c>
    </row>
    <row r="389" spans="1:65" s="2" customFormat="1" ht="16.5" customHeight="1">
      <c r="A389" s="36"/>
      <c r="B389" s="37"/>
      <c r="C389" s="185" t="s">
        <v>453</v>
      </c>
      <c r="D389" s="185" t="s">
        <v>137</v>
      </c>
      <c r="E389" s="186" t="s">
        <v>454</v>
      </c>
      <c r="F389" s="187" t="s">
        <v>455</v>
      </c>
      <c r="G389" s="188" t="s">
        <v>228</v>
      </c>
      <c r="H389" s="189">
        <v>27.373999999999999</v>
      </c>
      <c r="I389" s="190"/>
      <c r="J389" s="191">
        <f>ROUND(I389*H389,2)</f>
        <v>0</v>
      </c>
      <c r="K389" s="187" t="s">
        <v>19</v>
      </c>
      <c r="L389" s="41"/>
      <c r="M389" s="192" t="s">
        <v>19</v>
      </c>
      <c r="N389" s="193" t="s">
        <v>40</v>
      </c>
      <c r="O389" s="66"/>
      <c r="P389" s="194">
        <f>O389*H389</f>
        <v>0</v>
      </c>
      <c r="Q389" s="194">
        <v>0</v>
      </c>
      <c r="R389" s="194">
        <f>Q389*H389</f>
        <v>0</v>
      </c>
      <c r="S389" s="194">
        <v>0</v>
      </c>
      <c r="T389" s="195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6" t="s">
        <v>142</v>
      </c>
      <c r="AT389" s="196" t="s">
        <v>137</v>
      </c>
      <c r="AU389" s="196" t="s">
        <v>79</v>
      </c>
      <c r="AY389" s="19" t="s">
        <v>134</v>
      </c>
      <c r="BE389" s="197">
        <f>IF(N389="základní",J389,0)</f>
        <v>0</v>
      </c>
      <c r="BF389" s="197">
        <f>IF(N389="snížená",J389,0)</f>
        <v>0</v>
      </c>
      <c r="BG389" s="197">
        <f>IF(N389="zákl. přenesená",J389,0)</f>
        <v>0</v>
      </c>
      <c r="BH389" s="197">
        <f>IF(N389="sníž. přenesená",J389,0)</f>
        <v>0</v>
      </c>
      <c r="BI389" s="197">
        <f>IF(N389="nulová",J389,0)</f>
        <v>0</v>
      </c>
      <c r="BJ389" s="19" t="s">
        <v>77</v>
      </c>
      <c r="BK389" s="197">
        <f>ROUND(I389*H389,2)</f>
        <v>0</v>
      </c>
      <c r="BL389" s="19" t="s">
        <v>142</v>
      </c>
      <c r="BM389" s="196" t="s">
        <v>456</v>
      </c>
    </row>
    <row r="390" spans="1:65" s="2" customFormat="1" ht="11.25">
      <c r="A390" s="36"/>
      <c r="B390" s="37"/>
      <c r="C390" s="38"/>
      <c r="D390" s="198" t="s">
        <v>144</v>
      </c>
      <c r="E390" s="38"/>
      <c r="F390" s="199" t="s">
        <v>455</v>
      </c>
      <c r="G390" s="38"/>
      <c r="H390" s="38"/>
      <c r="I390" s="106"/>
      <c r="J390" s="38"/>
      <c r="K390" s="38"/>
      <c r="L390" s="41"/>
      <c r="M390" s="200"/>
      <c r="N390" s="201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144</v>
      </c>
      <c r="AU390" s="19" t="s">
        <v>79</v>
      </c>
    </row>
    <row r="391" spans="1:65" s="2" customFormat="1" ht="16.5" customHeight="1">
      <c r="A391" s="36"/>
      <c r="B391" s="37"/>
      <c r="C391" s="185" t="s">
        <v>307</v>
      </c>
      <c r="D391" s="185" t="s">
        <v>137</v>
      </c>
      <c r="E391" s="186" t="s">
        <v>457</v>
      </c>
      <c r="F391" s="187" t="s">
        <v>458</v>
      </c>
      <c r="G391" s="188" t="s">
        <v>228</v>
      </c>
      <c r="H391" s="189">
        <v>520.10599999999999</v>
      </c>
      <c r="I391" s="190"/>
      <c r="J391" s="191">
        <f>ROUND(I391*H391,2)</f>
        <v>0</v>
      </c>
      <c r="K391" s="187" t="s">
        <v>19</v>
      </c>
      <c r="L391" s="41"/>
      <c r="M391" s="192" t="s">
        <v>19</v>
      </c>
      <c r="N391" s="193" t="s">
        <v>40</v>
      </c>
      <c r="O391" s="66"/>
      <c r="P391" s="194">
        <f>O391*H391</f>
        <v>0</v>
      </c>
      <c r="Q391" s="194">
        <v>0</v>
      </c>
      <c r="R391" s="194">
        <f>Q391*H391</f>
        <v>0</v>
      </c>
      <c r="S391" s="194">
        <v>0</v>
      </c>
      <c r="T391" s="195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6" t="s">
        <v>142</v>
      </c>
      <c r="AT391" s="196" t="s">
        <v>137</v>
      </c>
      <c r="AU391" s="196" t="s">
        <v>79</v>
      </c>
      <c r="AY391" s="19" t="s">
        <v>134</v>
      </c>
      <c r="BE391" s="197">
        <f>IF(N391="základní",J391,0)</f>
        <v>0</v>
      </c>
      <c r="BF391" s="197">
        <f>IF(N391="snížená",J391,0)</f>
        <v>0</v>
      </c>
      <c r="BG391" s="197">
        <f>IF(N391="zákl. přenesená",J391,0)</f>
        <v>0</v>
      </c>
      <c r="BH391" s="197">
        <f>IF(N391="sníž. přenesená",J391,0)</f>
        <v>0</v>
      </c>
      <c r="BI391" s="197">
        <f>IF(N391="nulová",J391,0)</f>
        <v>0</v>
      </c>
      <c r="BJ391" s="19" t="s">
        <v>77</v>
      </c>
      <c r="BK391" s="197">
        <f>ROUND(I391*H391,2)</f>
        <v>0</v>
      </c>
      <c r="BL391" s="19" t="s">
        <v>142</v>
      </c>
      <c r="BM391" s="196" t="s">
        <v>459</v>
      </c>
    </row>
    <row r="392" spans="1:65" s="2" customFormat="1" ht="11.25">
      <c r="A392" s="36"/>
      <c r="B392" s="37"/>
      <c r="C392" s="38"/>
      <c r="D392" s="198" t="s">
        <v>144</v>
      </c>
      <c r="E392" s="38"/>
      <c r="F392" s="199" t="s">
        <v>458</v>
      </c>
      <c r="G392" s="38"/>
      <c r="H392" s="38"/>
      <c r="I392" s="106"/>
      <c r="J392" s="38"/>
      <c r="K392" s="38"/>
      <c r="L392" s="41"/>
      <c r="M392" s="200"/>
      <c r="N392" s="201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144</v>
      </c>
      <c r="AU392" s="19" t="s">
        <v>79</v>
      </c>
    </row>
    <row r="393" spans="1:65" s="13" customFormat="1" ht="11.25">
      <c r="B393" s="203"/>
      <c r="C393" s="204"/>
      <c r="D393" s="198" t="s">
        <v>148</v>
      </c>
      <c r="E393" s="204"/>
      <c r="F393" s="206" t="s">
        <v>460</v>
      </c>
      <c r="G393" s="204"/>
      <c r="H393" s="207">
        <v>520.10599999999999</v>
      </c>
      <c r="I393" s="208"/>
      <c r="J393" s="204"/>
      <c r="K393" s="204"/>
      <c r="L393" s="209"/>
      <c r="M393" s="210"/>
      <c r="N393" s="211"/>
      <c r="O393" s="211"/>
      <c r="P393" s="211"/>
      <c r="Q393" s="211"/>
      <c r="R393" s="211"/>
      <c r="S393" s="211"/>
      <c r="T393" s="212"/>
      <c r="AT393" s="213" t="s">
        <v>148</v>
      </c>
      <c r="AU393" s="213" t="s">
        <v>79</v>
      </c>
      <c r="AV393" s="13" t="s">
        <v>79</v>
      </c>
      <c r="AW393" s="13" t="s">
        <v>4</v>
      </c>
      <c r="AX393" s="13" t="s">
        <v>77</v>
      </c>
      <c r="AY393" s="213" t="s">
        <v>134</v>
      </c>
    </row>
    <row r="394" spans="1:65" s="2" customFormat="1" ht="16.5" customHeight="1">
      <c r="A394" s="36"/>
      <c r="B394" s="37"/>
      <c r="C394" s="185" t="s">
        <v>313</v>
      </c>
      <c r="D394" s="185" t="s">
        <v>137</v>
      </c>
      <c r="E394" s="186" t="s">
        <v>461</v>
      </c>
      <c r="F394" s="187" t="s">
        <v>462</v>
      </c>
      <c r="G394" s="188" t="s">
        <v>228</v>
      </c>
      <c r="H394" s="189">
        <v>27.373999999999999</v>
      </c>
      <c r="I394" s="190"/>
      <c r="J394" s="191">
        <f>ROUND(I394*H394,2)</f>
        <v>0</v>
      </c>
      <c r="K394" s="187" t="s">
        <v>19</v>
      </c>
      <c r="L394" s="41"/>
      <c r="M394" s="192" t="s">
        <v>19</v>
      </c>
      <c r="N394" s="193" t="s">
        <v>40</v>
      </c>
      <c r="O394" s="66"/>
      <c r="P394" s="194">
        <f>O394*H394</f>
        <v>0</v>
      </c>
      <c r="Q394" s="194">
        <v>0</v>
      </c>
      <c r="R394" s="194">
        <f>Q394*H394</f>
        <v>0</v>
      </c>
      <c r="S394" s="194">
        <v>0</v>
      </c>
      <c r="T394" s="195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96" t="s">
        <v>142</v>
      </c>
      <c r="AT394" s="196" t="s">
        <v>137</v>
      </c>
      <c r="AU394" s="196" t="s">
        <v>79</v>
      </c>
      <c r="AY394" s="19" t="s">
        <v>134</v>
      </c>
      <c r="BE394" s="197">
        <f>IF(N394="základní",J394,0)</f>
        <v>0</v>
      </c>
      <c r="BF394" s="197">
        <f>IF(N394="snížená",J394,0)</f>
        <v>0</v>
      </c>
      <c r="BG394" s="197">
        <f>IF(N394="zákl. přenesená",J394,0)</f>
        <v>0</v>
      </c>
      <c r="BH394" s="197">
        <f>IF(N394="sníž. přenesená",J394,0)</f>
        <v>0</v>
      </c>
      <c r="BI394" s="197">
        <f>IF(N394="nulová",J394,0)</f>
        <v>0</v>
      </c>
      <c r="BJ394" s="19" t="s">
        <v>77</v>
      </c>
      <c r="BK394" s="197">
        <f>ROUND(I394*H394,2)</f>
        <v>0</v>
      </c>
      <c r="BL394" s="19" t="s">
        <v>142</v>
      </c>
      <c r="BM394" s="196" t="s">
        <v>463</v>
      </c>
    </row>
    <row r="395" spans="1:65" s="2" customFormat="1" ht="11.25">
      <c r="A395" s="36"/>
      <c r="B395" s="37"/>
      <c r="C395" s="38"/>
      <c r="D395" s="198" t="s">
        <v>144</v>
      </c>
      <c r="E395" s="38"/>
      <c r="F395" s="199" t="s">
        <v>462</v>
      </c>
      <c r="G395" s="38"/>
      <c r="H395" s="38"/>
      <c r="I395" s="106"/>
      <c r="J395" s="38"/>
      <c r="K395" s="38"/>
      <c r="L395" s="41"/>
      <c r="M395" s="200"/>
      <c r="N395" s="201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144</v>
      </c>
      <c r="AU395" s="19" t="s">
        <v>79</v>
      </c>
    </row>
    <row r="396" spans="1:65" s="2" customFormat="1" ht="16.5" customHeight="1">
      <c r="A396" s="36"/>
      <c r="B396" s="37"/>
      <c r="C396" s="185" t="s">
        <v>464</v>
      </c>
      <c r="D396" s="185" t="s">
        <v>137</v>
      </c>
      <c r="E396" s="186" t="s">
        <v>465</v>
      </c>
      <c r="F396" s="187" t="s">
        <v>466</v>
      </c>
      <c r="G396" s="188" t="s">
        <v>228</v>
      </c>
      <c r="H396" s="189">
        <v>2.5190000000000001</v>
      </c>
      <c r="I396" s="190"/>
      <c r="J396" s="191">
        <f>ROUND(I396*H396,2)</f>
        <v>0</v>
      </c>
      <c r="K396" s="187" t="s">
        <v>141</v>
      </c>
      <c r="L396" s="41"/>
      <c r="M396" s="192" t="s">
        <v>19</v>
      </c>
      <c r="N396" s="193" t="s">
        <v>40</v>
      </c>
      <c r="O396" s="66"/>
      <c r="P396" s="194">
        <f>O396*H396</f>
        <v>0</v>
      </c>
      <c r="Q396" s="194">
        <v>0</v>
      </c>
      <c r="R396" s="194">
        <f>Q396*H396</f>
        <v>0</v>
      </c>
      <c r="S396" s="194">
        <v>0</v>
      </c>
      <c r="T396" s="195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96" t="s">
        <v>142</v>
      </c>
      <c r="AT396" s="196" t="s">
        <v>137</v>
      </c>
      <c r="AU396" s="196" t="s">
        <v>79</v>
      </c>
      <c r="AY396" s="19" t="s">
        <v>134</v>
      </c>
      <c r="BE396" s="197">
        <f>IF(N396="základní",J396,0)</f>
        <v>0</v>
      </c>
      <c r="BF396" s="197">
        <f>IF(N396="snížená",J396,0)</f>
        <v>0</v>
      </c>
      <c r="BG396" s="197">
        <f>IF(N396="zákl. přenesená",J396,0)</f>
        <v>0</v>
      </c>
      <c r="BH396" s="197">
        <f>IF(N396="sníž. přenesená",J396,0)</f>
        <v>0</v>
      </c>
      <c r="BI396" s="197">
        <f>IF(N396="nulová",J396,0)</f>
        <v>0</v>
      </c>
      <c r="BJ396" s="19" t="s">
        <v>77</v>
      </c>
      <c r="BK396" s="197">
        <f>ROUND(I396*H396,2)</f>
        <v>0</v>
      </c>
      <c r="BL396" s="19" t="s">
        <v>142</v>
      </c>
      <c r="BM396" s="196" t="s">
        <v>467</v>
      </c>
    </row>
    <row r="397" spans="1:65" s="2" customFormat="1" ht="11.25">
      <c r="A397" s="36"/>
      <c r="B397" s="37"/>
      <c r="C397" s="38"/>
      <c r="D397" s="198" t="s">
        <v>144</v>
      </c>
      <c r="E397" s="38"/>
      <c r="F397" s="199" t="s">
        <v>468</v>
      </c>
      <c r="G397" s="38"/>
      <c r="H397" s="38"/>
      <c r="I397" s="106"/>
      <c r="J397" s="38"/>
      <c r="K397" s="38"/>
      <c r="L397" s="41"/>
      <c r="M397" s="200"/>
      <c r="N397" s="201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144</v>
      </c>
      <c r="AU397" s="19" t="s">
        <v>79</v>
      </c>
    </row>
    <row r="398" spans="1:65" s="12" customFormat="1" ht="22.9" customHeight="1">
      <c r="B398" s="169"/>
      <c r="C398" s="170"/>
      <c r="D398" s="171" t="s">
        <v>68</v>
      </c>
      <c r="E398" s="183" t="s">
        <v>469</v>
      </c>
      <c r="F398" s="183" t="s">
        <v>470</v>
      </c>
      <c r="G398" s="170"/>
      <c r="H398" s="170"/>
      <c r="I398" s="173"/>
      <c r="J398" s="184">
        <f>BK398</f>
        <v>0</v>
      </c>
      <c r="K398" s="170"/>
      <c r="L398" s="175"/>
      <c r="M398" s="176"/>
      <c r="N398" s="177"/>
      <c r="O398" s="177"/>
      <c r="P398" s="178">
        <f>SUM(P399:P403)</f>
        <v>0</v>
      </c>
      <c r="Q398" s="177"/>
      <c r="R398" s="178">
        <f>SUM(R399:R403)</f>
        <v>0</v>
      </c>
      <c r="S398" s="177"/>
      <c r="T398" s="179">
        <f>SUM(T399:T403)</f>
        <v>0</v>
      </c>
      <c r="AR398" s="180" t="s">
        <v>77</v>
      </c>
      <c r="AT398" s="181" t="s">
        <v>68</v>
      </c>
      <c r="AU398" s="181" t="s">
        <v>77</v>
      </c>
      <c r="AY398" s="180" t="s">
        <v>134</v>
      </c>
      <c r="BK398" s="182">
        <f>SUM(BK399:BK403)</f>
        <v>0</v>
      </c>
    </row>
    <row r="399" spans="1:65" s="2" customFormat="1" ht="16.5" customHeight="1">
      <c r="A399" s="36"/>
      <c r="B399" s="37"/>
      <c r="C399" s="185" t="s">
        <v>471</v>
      </c>
      <c r="D399" s="185" t="s">
        <v>137</v>
      </c>
      <c r="E399" s="186" t="s">
        <v>472</v>
      </c>
      <c r="F399" s="187" t="s">
        <v>473</v>
      </c>
      <c r="G399" s="188" t="s">
        <v>228</v>
      </c>
      <c r="H399" s="189">
        <v>27.373999999999999</v>
      </c>
      <c r="I399" s="190"/>
      <c r="J399" s="191">
        <f>ROUND(I399*H399,2)</f>
        <v>0</v>
      </c>
      <c r="K399" s="187" t="s">
        <v>19</v>
      </c>
      <c r="L399" s="41"/>
      <c r="M399" s="192" t="s">
        <v>19</v>
      </c>
      <c r="N399" s="193" t="s">
        <v>40</v>
      </c>
      <c r="O399" s="66"/>
      <c r="P399" s="194">
        <f>O399*H399</f>
        <v>0</v>
      </c>
      <c r="Q399" s="194">
        <v>0</v>
      </c>
      <c r="R399" s="194">
        <f>Q399*H399</f>
        <v>0</v>
      </c>
      <c r="S399" s="194">
        <v>0</v>
      </c>
      <c r="T399" s="195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96" t="s">
        <v>142</v>
      </c>
      <c r="AT399" s="196" t="s">
        <v>137</v>
      </c>
      <c r="AU399" s="196" t="s">
        <v>79</v>
      </c>
      <c r="AY399" s="19" t="s">
        <v>134</v>
      </c>
      <c r="BE399" s="197">
        <f>IF(N399="základní",J399,0)</f>
        <v>0</v>
      </c>
      <c r="BF399" s="197">
        <f>IF(N399="snížená",J399,0)</f>
        <v>0</v>
      </c>
      <c r="BG399" s="197">
        <f>IF(N399="zákl. přenesená",J399,0)</f>
        <v>0</v>
      </c>
      <c r="BH399" s="197">
        <f>IF(N399="sníž. přenesená",J399,0)</f>
        <v>0</v>
      </c>
      <c r="BI399" s="197">
        <f>IF(N399="nulová",J399,0)</f>
        <v>0</v>
      </c>
      <c r="BJ399" s="19" t="s">
        <v>77</v>
      </c>
      <c r="BK399" s="197">
        <f>ROUND(I399*H399,2)</f>
        <v>0</v>
      </c>
      <c r="BL399" s="19" t="s">
        <v>142</v>
      </c>
      <c r="BM399" s="196" t="s">
        <v>474</v>
      </c>
    </row>
    <row r="400" spans="1:65" s="2" customFormat="1" ht="11.25">
      <c r="A400" s="36"/>
      <c r="B400" s="37"/>
      <c r="C400" s="38"/>
      <c r="D400" s="198" t="s">
        <v>144</v>
      </c>
      <c r="E400" s="38"/>
      <c r="F400" s="199" t="s">
        <v>473</v>
      </c>
      <c r="G400" s="38"/>
      <c r="H400" s="38"/>
      <c r="I400" s="106"/>
      <c r="J400" s="38"/>
      <c r="K400" s="38"/>
      <c r="L400" s="41"/>
      <c r="M400" s="200"/>
      <c r="N400" s="201"/>
      <c r="O400" s="66"/>
      <c r="P400" s="66"/>
      <c r="Q400" s="66"/>
      <c r="R400" s="66"/>
      <c r="S400" s="66"/>
      <c r="T400" s="67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9" t="s">
        <v>144</v>
      </c>
      <c r="AU400" s="19" t="s">
        <v>79</v>
      </c>
    </row>
    <row r="401" spans="1:65" s="2" customFormat="1" ht="16.5" customHeight="1">
      <c r="A401" s="36"/>
      <c r="B401" s="37"/>
      <c r="C401" s="185" t="s">
        <v>475</v>
      </c>
      <c r="D401" s="185" t="s">
        <v>137</v>
      </c>
      <c r="E401" s="186" t="s">
        <v>476</v>
      </c>
      <c r="F401" s="187" t="s">
        <v>477</v>
      </c>
      <c r="G401" s="188" t="s">
        <v>228</v>
      </c>
      <c r="H401" s="189">
        <v>19.946999999999999</v>
      </c>
      <c r="I401" s="190"/>
      <c r="J401" s="191">
        <f>ROUND(I401*H401,2)</f>
        <v>0</v>
      </c>
      <c r="K401" s="187" t="s">
        <v>141</v>
      </c>
      <c r="L401" s="41"/>
      <c r="M401" s="192" t="s">
        <v>19</v>
      </c>
      <c r="N401" s="193" t="s">
        <v>40</v>
      </c>
      <c r="O401" s="66"/>
      <c r="P401" s="194">
        <f>O401*H401</f>
        <v>0</v>
      </c>
      <c r="Q401" s="194">
        <v>0</v>
      </c>
      <c r="R401" s="194">
        <f>Q401*H401</f>
        <v>0</v>
      </c>
      <c r="S401" s="194">
        <v>0</v>
      </c>
      <c r="T401" s="195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96" t="s">
        <v>142</v>
      </c>
      <c r="AT401" s="196" t="s">
        <v>137</v>
      </c>
      <c r="AU401" s="196" t="s">
        <v>79</v>
      </c>
      <c r="AY401" s="19" t="s">
        <v>134</v>
      </c>
      <c r="BE401" s="197">
        <f>IF(N401="základní",J401,0)</f>
        <v>0</v>
      </c>
      <c r="BF401" s="197">
        <f>IF(N401="snížená",J401,0)</f>
        <v>0</v>
      </c>
      <c r="BG401" s="197">
        <f>IF(N401="zákl. přenesená",J401,0)</f>
        <v>0</v>
      </c>
      <c r="BH401" s="197">
        <f>IF(N401="sníž. přenesená",J401,0)</f>
        <v>0</v>
      </c>
      <c r="BI401" s="197">
        <f>IF(N401="nulová",J401,0)</f>
        <v>0</v>
      </c>
      <c r="BJ401" s="19" t="s">
        <v>77</v>
      </c>
      <c r="BK401" s="197">
        <f>ROUND(I401*H401,2)</f>
        <v>0</v>
      </c>
      <c r="BL401" s="19" t="s">
        <v>142</v>
      </c>
      <c r="BM401" s="196" t="s">
        <v>478</v>
      </c>
    </row>
    <row r="402" spans="1:65" s="2" customFormat="1" ht="19.5">
      <c r="A402" s="36"/>
      <c r="B402" s="37"/>
      <c r="C402" s="38"/>
      <c r="D402" s="198" t="s">
        <v>144</v>
      </c>
      <c r="E402" s="38"/>
      <c r="F402" s="199" t="s">
        <v>479</v>
      </c>
      <c r="G402" s="38"/>
      <c r="H402" s="38"/>
      <c r="I402" s="106"/>
      <c r="J402" s="38"/>
      <c r="K402" s="38"/>
      <c r="L402" s="41"/>
      <c r="M402" s="200"/>
      <c r="N402" s="201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144</v>
      </c>
      <c r="AU402" s="19" t="s">
        <v>79</v>
      </c>
    </row>
    <row r="403" spans="1:65" s="2" customFormat="1" ht="29.25">
      <c r="A403" s="36"/>
      <c r="B403" s="37"/>
      <c r="C403" s="38"/>
      <c r="D403" s="198" t="s">
        <v>146</v>
      </c>
      <c r="E403" s="38"/>
      <c r="F403" s="202" t="s">
        <v>480</v>
      </c>
      <c r="G403" s="38"/>
      <c r="H403" s="38"/>
      <c r="I403" s="106"/>
      <c r="J403" s="38"/>
      <c r="K403" s="38"/>
      <c r="L403" s="41"/>
      <c r="M403" s="200"/>
      <c r="N403" s="201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146</v>
      </c>
      <c r="AU403" s="19" t="s">
        <v>79</v>
      </c>
    </row>
    <row r="404" spans="1:65" s="12" customFormat="1" ht="25.9" customHeight="1">
      <c r="B404" s="169"/>
      <c r="C404" s="170"/>
      <c r="D404" s="171" t="s">
        <v>68</v>
      </c>
      <c r="E404" s="172" t="s">
        <v>481</v>
      </c>
      <c r="F404" s="172" t="s">
        <v>482</v>
      </c>
      <c r="G404" s="170"/>
      <c r="H404" s="170"/>
      <c r="I404" s="173"/>
      <c r="J404" s="174">
        <f>BK404</f>
        <v>0</v>
      </c>
      <c r="K404" s="170"/>
      <c r="L404" s="175"/>
      <c r="M404" s="176"/>
      <c r="N404" s="177"/>
      <c r="O404" s="177"/>
      <c r="P404" s="178">
        <f>SUM(P405:P426)</f>
        <v>0</v>
      </c>
      <c r="Q404" s="177"/>
      <c r="R404" s="178">
        <f>SUM(R405:R426)</f>
        <v>0.11338000000000001</v>
      </c>
      <c r="S404" s="177"/>
      <c r="T404" s="179">
        <f>SUM(T405:T426)</f>
        <v>0.39440000000000003</v>
      </c>
      <c r="AR404" s="180" t="s">
        <v>79</v>
      </c>
      <c r="AT404" s="181" t="s">
        <v>68</v>
      </c>
      <c r="AU404" s="181" t="s">
        <v>69</v>
      </c>
      <c r="AY404" s="180" t="s">
        <v>134</v>
      </c>
      <c r="BK404" s="182">
        <f>SUM(BK405:BK426)</f>
        <v>0</v>
      </c>
    </row>
    <row r="405" spans="1:65" s="2" customFormat="1" ht="16.5" customHeight="1">
      <c r="A405" s="36"/>
      <c r="B405" s="37"/>
      <c r="C405" s="185" t="s">
        <v>483</v>
      </c>
      <c r="D405" s="185" t="s">
        <v>137</v>
      </c>
      <c r="E405" s="186" t="s">
        <v>484</v>
      </c>
      <c r="F405" s="187" t="s">
        <v>485</v>
      </c>
      <c r="G405" s="188" t="s">
        <v>140</v>
      </c>
      <c r="H405" s="189">
        <v>9.7200000000000006</v>
      </c>
      <c r="I405" s="190"/>
      <c r="J405" s="191">
        <f>ROUND(I405*H405,2)</f>
        <v>0</v>
      </c>
      <c r="K405" s="187" t="s">
        <v>141</v>
      </c>
      <c r="L405" s="41"/>
      <c r="M405" s="192" t="s">
        <v>19</v>
      </c>
      <c r="N405" s="193" t="s">
        <v>40</v>
      </c>
      <c r="O405" s="66"/>
      <c r="P405" s="194">
        <f>O405*H405</f>
        <v>0</v>
      </c>
      <c r="Q405" s="194">
        <v>0</v>
      </c>
      <c r="R405" s="194">
        <f>Q405*H405</f>
        <v>0</v>
      </c>
      <c r="S405" s="194">
        <v>0.02</v>
      </c>
      <c r="T405" s="195">
        <f>S405*H405</f>
        <v>0.19440000000000002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96" t="s">
        <v>220</v>
      </c>
      <c r="AT405" s="196" t="s">
        <v>137</v>
      </c>
      <c r="AU405" s="196" t="s">
        <v>77</v>
      </c>
      <c r="AY405" s="19" t="s">
        <v>134</v>
      </c>
      <c r="BE405" s="197">
        <f>IF(N405="základní",J405,0)</f>
        <v>0</v>
      </c>
      <c r="BF405" s="197">
        <f>IF(N405="snížená",J405,0)</f>
        <v>0</v>
      </c>
      <c r="BG405" s="197">
        <f>IF(N405="zákl. přenesená",J405,0)</f>
        <v>0</v>
      </c>
      <c r="BH405" s="197">
        <f>IF(N405="sníž. přenesená",J405,0)</f>
        <v>0</v>
      </c>
      <c r="BI405" s="197">
        <f>IF(N405="nulová",J405,0)</f>
        <v>0</v>
      </c>
      <c r="BJ405" s="19" t="s">
        <v>77</v>
      </c>
      <c r="BK405" s="197">
        <f>ROUND(I405*H405,2)</f>
        <v>0</v>
      </c>
      <c r="BL405" s="19" t="s">
        <v>220</v>
      </c>
      <c r="BM405" s="196" t="s">
        <v>486</v>
      </c>
    </row>
    <row r="406" spans="1:65" s="2" customFormat="1" ht="11.25">
      <c r="A406" s="36"/>
      <c r="B406" s="37"/>
      <c r="C406" s="38"/>
      <c r="D406" s="198" t="s">
        <v>144</v>
      </c>
      <c r="E406" s="38"/>
      <c r="F406" s="199" t="s">
        <v>485</v>
      </c>
      <c r="G406" s="38"/>
      <c r="H406" s="38"/>
      <c r="I406" s="106"/>
      <c r="J406" s="38"/>
      <c r="K406" s="38"/>
      <c r="L406" s="41"/>
      <c r="M406" s="200"/>
      <c r="N406" s="201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144</v>
      </c>
      <c r="AU406" s="19" t="s">
        <v>77</v>
      </c>
    </row>
    <row r="407" spans="1:65" s="13" customFormat="1" ht="11.25">
      <c r="B407" s="203"/>
      <c r="C407" s="204"/>
      <c r="D407" s="198" t="s">
        <v>148</v>
      </c>
      <c r="E407" s="205" t="s">
        <v>19</v>
      </c>
      <c r="F407" s="206" t="s">
        <v>487</v>
      </c>
      <c r="G407" s="204"/>
      <c r="H407" s="207">
        <v>9.7200000000000006</v>
      </c>
      <c r="I407" s="208"/>
      <c r="J407" s="204"/>
      <c r="K407" s="204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148</v>
      </c>
      <c r="AU407" s="213" t="s">
        <v>77</v>
      </c>
      <c r="AV407" s="13" t="s">
        <v>79</v>
      </c>
      <c r="AW407" s="13" t="s">
        <v>31</v>
      </c>
      <c r="AX407" s="13" t="s">
        <v>77</v>
      </c>
      <c r="AY407" s="213" t="s">
        <v>134</v>
      </c>
    </row>
    <row r="408" spans="1:65" s="2" customFormat="1" ht="16.5" customHeight="1">
      <c r="A408" s="36"/>
      <c r="B408" s="37"/>
      <c r="C408" s="185" t="s">
        <v>488</v>
      </c>
      <c r="D408" s="185" t="s">
        <v>137</v>
      </c>
      <c r="E408" s="186" t="s">
        <v>489</v>
      </c>
      <c r="F408" s="187" t="s">
        <v>490</v>
      </c>
      <c r="G408" s="188" t="s">
        <v>140</v>
      </c>
      <c r="H408" s="189">
        <v>14</v>
      </c>
      <c r="I408" s="190"/>
      <c r="J408" s="191">
        <f>ROUND(I408*H408,2)</f>
        <v>0</v>
      </c>
      <c r="K408" s="187" t="s">
        <v>141</v>
      </c>
      <c r="L408" s="41"/>
      <c r="M408" s="192" t="s">
        <v>19</v>
      </c>
      <c r="N408" s="193" t="s">
        <v>40</v>
      </c>
      <c r="O408" s="66"/>
      <c r="P408" s="194">
        <f>O408*H408</f>
        <v>0</v>
      </c>
      <c r="Q408" s="194">
        <v>3.8000000000000002E-4</v>
      </c>
      <c r="R408" s="194">
        <f>Q408*H408</f>
        <v>5.3200000000000001E-3</v>
      </c>
      <c r="S408" s="194">
        <v>0</v>
      </c>
      <c r="T408" s="195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96" t="s">
        <v>220</v>
      </c>
      <c r="AT408" s="196" t="s">
        <v>137</v>
      </c>
      <c r="AU408" s="196" t="s">
        <v>77</v>
      </c>
      <c r="AY408" s="19" t="s">
        <v>134</v>
      </c>
      <c r="BE408" s="197">
        <f>IF(N408="základní",J408,0)</f>
        <v>0</v>
      </c>
      <c r="BF408" s="197">
        <f>IF(N408="snížená",J408,0)</f>
        <v>0</v>
      </c>
      <c r="BG408" s="197">
        <f>IF(N408="zákl. přenesená",J408,0)</f>
        <v>0</v>
      </c>
      <c r="BH408" s="197">
        <f>IF(N408="sníž. přenesená",J408,0)</f>
        <v>0</v>
      </c>
      <c r="BI408" s="197">
        <f>IF(N408="nulová",J408,0)</f>
        <v>0</v>
      </c>
      <c r="BJ408" s="19" t="s">
        <v>77</v>
      </c>
      <c r="BK408" s="197">
        <f>ROUND(I408*H408,2)</f>
        <v>0</v>
      </c>
      <c r="BL408" s="19" t="s">
        <v>220</v>
      </c>
      <c r="BM408" s="196" t="s">
        <v>491</v>
      </c>
    </row>
    <row r="409" spans="1:65" s="2" customFormat="1" ht="11.25">
      <c r="A409" s="36"/>
      <c r="B409" s="37"/>
      <c r="C409" s="38"/>
      <c r="D409" s="198" t="s">
        <v>144</v>
      </c>
      <c r="E409" s="38"/>
      <c r="F409" s="199" t="s">
        <v>492</v>
      </c>
      <c r="G409" s="38"/>
      <c r="H409" s="38"/>
      <c r="I409" s="106"/>
      <c r="J409" s="38"/>
      <c r="K409" s="38"/>
      <c r="L409" s="41"/>
      <c r="M409" s="200"/>
      <c r="N409" s="201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144</v>
      </c>
      <c r="AU409" s="19" t="s">
        <v>77</v>
      </c>
    </row>
    <row r="410" spans="1:65" s="13" customFormat="1" ht="11.25">
      <c r="B410" s="203"/>
      <c r="C410" s="204"/>
      <c r="D410" s="198" t="s">
        <v>148</v>
      </c>
      <c r="E410" s="205" t="s">
        <v>19</v>
      </c>
      <c r="F410" s="206" t="s">
        <v>493</v>
      </c>
      <c r="G410" s="204"/>
      <c r="H410" s="207">
        <v>10.4</v>
      </c>
      <c r="I410" s="208"/>
      <c r="J410" s="204"/>
      <c r="K410" s="204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148</v>
      </c>
      <c r="AU410" s="213" t="s">
        <v>77</v>
      </c>
      <c r="AV410" s="13" t="s">
        <v>79</v>
      </c>
      <c r="AW410" s="13" t="s">
        <v>31</v>
      </c>
      <c r="AX410" s="13" t="s">
        <v>69</v>
      </c>
      <c r="AY410" s="213" t="s">
        <v>134</v>
      </c>
    </row>
    <row r="411" spans="1:65" s="13" customFormat="1" ht="11.25">
      <c r="B411" s="203"/>
      <c r="C411" s="204"/>
      <c r="D411" s="198" t="s">
        <v>148</v>
      </c>
      <c r="E411" s="205" t="s">
        <v>19</v>
      </c>
      <c r="F411" s="206" t="s">
        <v>494</v>
      </c>
      <c r="G411" s="204"/>
      <c r="H411" s="207">
        <v>3.6</v>
      </c>
      <c r="I411" s="208"/>
      <c r="J411" s="204"/>
      <c r="K411" s="204"/>
      <c r="L411" s="209"/>
      <c r="M411" s="210"/>
      <c r="N411" s="211"/>
      <c r="O411" s="211"/>
      <c r="P411" s="211"/>
      <c r="Q411" s="211"/>
      <c r="R411" s="211"/>
      <c r="S411" s="211"/>
      <c r="T411" s="212"/>
      <c r="AT411" s="213" t="s">
        <v>148</v>
      </c>
      <c r="AU411" s="213" t="s">
        <v>77</v>
      </c>
      <c r="AV411" s="13" t="s">
        <v>79</v>
      </c>
      <c r="AW411" s="13" t="s">
        <v>31</v>
      </c>
      <c r="AX411" s="13" t="s">
        <v>69</v>
      </c>
      <c r="AY411" s="213" t="s">
        <v>134</v>
      </c>
    </row>
    <row r="412" spans="1:65" s="15" customFormat="1" ht="11.25">
      <c r="B412" s="224"/>
      <c r="C412" s="225"/>
      <c r="D412" s="198" t="s">
        <v>148</v>
      </c>
      <c r="E412" s="226" t="s">
        <v>19</v>
      </c>
      <c r="F412" s="227" t="s">
        <v>164</v>
      </c>
      <c r="G412" s="225"/>
      <c r="H412" s="228">
        <v>14</v>
      </c>
      <c r="I412" s="229"/>
      <c r="J412" s="225"/>
      <c r="K412" s="225"/>
      <c r="L412" s="230"/>
      <c r="M412" s="231"/>
      <c r="N412" s="232"/>
      <c r="O412" s="232"/>
      <c r="P412" s="232"/>
      <c r="Q412" s="232"/>
      <c r="R412" s="232"/>
      <c r="S412" s="232"/>
      <c r="T412" s="233"/>
      <c r="AT412" s="234" t="s">
        <v>148</v>
      </c>
      <c r="AU412" s="234" t="s">
        <v>77</v>
      </c>
      <c r="AV412" s="15" t="s">
        <v>142</v>
      </c>
      <c r="AW412" s="15" t="s">
        <v>31</v>
      </c>
      <c r="AX412" s="15" t="s">
        <v>77</v>
      </c>
      <c r="AY412" s="234" t="s">
        <v>134</v>
      </c>
    </row>
    <row r="413" spans="1:65" s="2" customFormat="1" ht="16.5" customHeight="1">
      <c r="A413" s="36"/>
      <c r="B413" s="37"/>
      <c r="C413" s="246" t="s">
        <v>495</v>
      </c>
      <c r="D413" s="246" t="s">
        <v>265</v>
      </c>
      <c r="E413" s="247" t="s">
        <v>496</v>
      </c>
      <c r="F413" s="248" t="s">
        <v>497</v>
      </c>
      <c r="G413" s="249" t="s">
        <v>228</v>
      </c>
      <c r="H413" s="250">
        <v>8.7999999999999995E-2</v>
      </c>
      <c r="I413" s="251"/>
      <c r="J413" s="252">
        <f>ROUND(I413*H413,2)</f>
        <v>0</v>
      </c>
      <c r="K413" s="248" t="s">
        <v>141</v>
      </c>
      <c r="L413" s="253"/>
      <c r="M413" s="254" t="s">
        <v>19</v>
      </c>
      <c r="N413" s="255" t="s">
        <v>40</v>
      </c>
      <c r="O413" s="66"/>
      <c r="P413" s="194">
        <f>O413*H413</f>
        <v>0</v>
      </c>
      <c r="Q413" s="194">
        <v>1</v>
      </c>
      <c r="R413" s="194">
        <f>Q413*H413</f>
        <v>8.7999999999999995E-2</v>
      </c>
      <c r="S413" s="194">
        <v>0</v>
      </c>
      <c r="T413" s="195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96" t="s">
        <v>399</v>
      </c>
      <c r="AT413" s="196" t="s">
        <v>265</v>
      </c>
      <c r="AU413" s="196" t="s">
        <v>77</v>
      </c>
      <c r="AY413" s="19" t="s">
        <v>134</v>
      </c>
      <c r="BE413" s="197">
        <f>IF(N413="základní",J413,0)</f>
        <v>0</v>
      </c>
      <c r="BF413" s="197">
        <f>IF(N413="snížená",J413,0)</f>
        <v>0</v>
      </c>
      <c r="BG413" s="197">
        <f>IF(N413="zákl. přenesená",J413,0)</f>
        <v>0</v>
      </c>
      <c r="BH413" s="197">
        <f>IF(N413="sníž. přenesená",J413,0)</f>
        <v>0</v>
      </c>
      <c r="BI413" s="197">
        <f>IF(N413="nulová",J413,0)</f>
        <v>0</v>
      </c>
      <c r="BJ413" s="19" t="s">
        <v>77</v>
      </c>
      <c r="BK413" s="197">
        <f>ROUND(I413*H413,2)</f>
        <v>0</v>
      </c>
      <c r="BL413" s="19" t="s">
        <v>220</v>
      </c>
      <c r="BM413" s="196" t="s">
        <v>498</v>
      </c>
    </row>
    <row r="414" spans="1:65" s="2" customFormat="1" ht="11.25">
      <c r="A414" s="36"/>
      <c r="B414" s="37"/>
      <c r="C414" s="38"/>
      <c r="D414" s="198" t="s">
        <v>144</v>
      </c>
      <c r="E414" s="38"/>
      <c r="F414" s="199" t="s">
        <v>497</v>
      </c>
      <c r="G414" s="38"/>
      <c r="H414" s="38"/>
      <c r="I414" s="106"/>
      <c r="J414" s="38"/>
      <c r="K414" s="38"/>
      <c r="L414" s="41"/>
      <c r="M414" s="200"/>
      <c r="N414" s="201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144</v>
      </c>
      <c r="AU414" s="19" t="s">
        <v>77</v>
      </c>
    </row>
    <row r="415" spans="1:65" s="2" customFormat="1" ht="19.5">
      <c r="A415" s="36"/>
      <c r="B415" s="37"/>
      <c r="C415" s="38"/>
      <c r="D415" s="198" t="s">
        <v>499</v>
      </c>
      <c r="E415" s="38"/>
      <c r="F415" s="202" t="s">
        <v>500</v>
      </c>
      <c r="G415" s="38"/>
      <c r="H415" s="38"/>
      <c r="I415" s="106"/>
      <c r="J415" s="38"/>
      <c r="K415" s="38"/>
      <c r="L415" s="41"/>
      <c r="M415" s="200"/>
      <c r="N415" s="201"/>
      <c r="O415" s="66"/>
      <c r="P415" s="66"/>
      <c r="Q415" s="66"/>
      <c r="R415" s="66"/>
      <c r="S415" s="66"/>
      <c r="T415" s="67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9" t="s">
        <v>499</v>
      </c>
      <c r="AU415" s="19" t="s">
        <v>77</v>
      </c>
    </row>
    <row r="416" spans="1:65" s="13" customFormat="1" ht="11.25">
      <c r="B416" s="203"/>
      <c r="C416" s="204"/>
      <c r="D416" s="198" t="s">
        <v>148</v>
      </c>
      <c r="E416" s="205" t="s">
        <v>19</v>
      </c>
      <c r="F416" s="206" t="s">
        <v>501</v>
      </c>
      <c r="G416" s="204"/>
      <c r="H416" s="207">
        <v>8.7999999999999995E-2</v>
      </c>
      <c r="I416" s="208"/>
      <c r="J416" s="204"/>
      <c r="K416" s="204"/>
      <c r="L416" s="209"/>
      <c r="M416" s="210"/>
      <c r="N416" s="211"/>
      <c r="O416" s="211"/>
      <c r="P416" s="211"/>
      <c r="Q416" s="211"/>
      <c r="R416" s="211"/>
      <c r="S416" s="211"/>
      <c r="T416" s="212"/>
      <c r="AT416" s="213" t="s">
        <v>148</v>
      </c>
      <c r="AU416" s="213" t="s">
        <v>77</v>
      </c>
      <c r="AV416" s="13" t="s">
        <v>79</v>
      </c>
      <c r="AW416" s="13" t="s">
        <v>31</v>
      </c>
      <c r="AX416" s="13" t="s">
        <v>69</v>
      </c>
      <c r="AY416" s="213" t="s">
        <v>134</v>
      </c>
    </row>
    <row r="417" spans="1:65" s="15" customFormat="1" ht="11.25">
      <c r="B417" s="224"/>
      <c r="C417" s="225"/>
      <c r="D417" s="198" t="s">
        <v>148</v>
      </c>
      <c r="E417" s="226" t="s">
        <v>19</v>
      </c>
      <c r="F417" s="227" t="s">
        <v>164</v>
      </c>
      <c r="G417" s="225"/>
      <c r="H417" s="228">
        <v>8.7999999999999995E-2</v>
      </c>
      <c r="I417" s="229"/>
      <c r="J417" s="225"/>
      <c r="K417" s="225"/>
      <c r="L417" s="230"/>
      <c r="M417" s="231"/>
      <c r="N417" s="232"/>
      <c r="O417" s="232"/>
      <c r="P417" s="232"/>
      <c r="Q417" s="232"/>
      <c r="R417" s="232"/>
      <c r="S417" s="232"/>
      <c r="T417" s="233"/>
      <c r="AT417" s="234" t="s">
        <v>148</v>
      </c>
      <c r="AU417" s="234" t="s">
        <v>77</v>
      </c>
      <c r="AV417" s="15" t="s">
        <v>142</v>
      </c>
      <c r="AW417" s="15" t="s">
        <v>31</v>
      </c>
      <c r="AX417" s="15" t="s">
        <v>77</v>
      </c>
      <c r="AY417" s="234" t="s">
        <v>134</v>
      </c>
    </row>
    <row r="418" spans="1:65" s="2" customFormat="1" ht="16.5" customHeight="1">
      <c r="A418" s="36"/>
      <c r="B418" s="37"/>
      <c r="C418" s="185" t="s">
        <v>502</v>
      </c>
      <c r="D418" s="185" t="s">
        <v>137</v>
      </c>
      <c r="E418" s="186" t="s">
        <v>503</v>
      </c>
      <c r="F418" s="187" t="s">
        <v>504</v>
      </c>
      <c r="G418" s="188" t="s">
        <v>505</v>
      </c>
      <c r="H418" s="189">
        <v>1</v>
      </c>
      <c r="I418" s="190"/>
      <c r="J418" s="191">
        <f>ROUND(I418*H418,2)</f>
        <v>0</v>
      </c>
      <c r="K418" s="187" t="s">
        <v>141</v>
      </c>
      <c r="L418" s="41"/>
      <c r="M418" s="192" t="s">
        <v>19</v>
      </c>
      <c r="N418" s="193" t="s">
        <v>40</v>
      </c>
      <c r="O418" s="66"/>
      <c r="P418" s="194">
        <f>O418*H418</f>
        <v>0</v>
      </c>
      <c r="Q418" s="194">
        <v>6.0000000000000002E-5</v>
      </c>
      <c r="R418" s="194">
        <f>Q418*H418</f>
        <v>6.0000000000000002E-5</v>
      </c>
      <c r="S418" s="194">
        <v>0</v>
      </c>
      <c r="T418" s="195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96" t="s">
        <v>220</v>
      </c>
      <c r="AT418" s="196" t="s">
        <v>137</v>
      </c>
      <c r="AU418" s="196" t="s">
        <v>77</v>
      </c>
      <c r="AY418" s="19" t="s">
        <v>134</v>
      </c>
      <c r="BE418" s="197">
        <f>IF(N418="základní",J418,0)</f>
        <v>0</v>
      </c>
      <c r="BF418" s="197">
        <f>IF(N418="snížená",J418,0)</f>
        <v>0</v>
      </c>
      <c r="BG418" s="197">
        <f>IF(N418="zákl. přenesená",J418,0)</f>
        <v>0</v>
      </c>
      <c r="BH418" s="197">
        <f>IF(N418="sníž. přenesená",J418,0)</f>
        <v>0</v>
      </c>
      <c r="BI418" s="197">
        <f>IF(N418="nulová",J418,0)</f>
        <v>0</v>
      </c>
      <c r="BJ418" s="19" t="s">
        <v>77</v>
      </c>
      <c r="BK418" s="197">
        <f>ROUND(I418*H418,2)</f>
        <v>0</v>
      </c>
      <c r="BL418" s="19" t="s">
        <v>220</v>
      </c>
      <c r="BM418" s="196" t="s">
        <v>506</v>
      </c>
    </row>
    <row r="419" spans="1:65" s="2" customFormat="1" ht="11.25">
      <c r="A419" s="36"/>
      <c r="B419" s="37"/>
      <c r="C419" s="38"/>
      <c r="D419" s="198" t="s">
        <v>144</v>
      </c>
      <c r="E419" s="38"/>
      <c r="F419" s="199" t="s">
        <v>507</v>
      </c>
      <c r="G419" s="38"/>
      <c r="H419" s="38"/>
      <c r="I419" s="106"/>
      <c r="J419" s="38"/>
      <c r="K419" s="38"/>
      <c r="L419" s="41"/>
      <c r="M419" s="200"/>
      <c r="N419" s="201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144</v>
      </c>
      <c r="AU419" s="19" t="s">
        <v>77</v>
      </c>
    </row>
    <row r="420" spans="1:65" s="2" customFormat="1" ht="16.5" customHeight="1">
      <c r="A420" s="36"/>
      <c r="B420" s="37"/>
      <c r="C420" s="246" t="s">
        <v>508</v>
      </c>
      <c r="D420" s="246" t="s">
        <v>265</v>
      </c>
      <c r="E420" s="247" t="s">
        <v>509</v>
      </c>
      <c r="F420" s="248" t="s">
        <v>510</v>
      </c>
      <c r="G420" s="249" t="s">
        <v>505</v>
      </c>
      <c r="H420" s="250">
        <v>1</v>
      </c>
      <c r="I420" s="251"/>
      <c r="J420" s="252">
        <f>ROUND(I420*H420,2)</f>
        <v>0</v>
      </c>
      <c r="K420" s="248" t="s">
        <v>141</v>
      </c>
      <c r="L420" s="253"/>
      <c r="M420" s="254" t="s">
        <v>19</v>
      </c>
      <c r="N420" s="255" t="s">
        <v>40</v>
      </c>
      <c r="O420" s="66"/>
      <c r="P420" s="194">
        <f>O420*H420</f>
        <v>0</v>
      </c>
      <c r="Q420" s="194">
        <v>0.02</v>
      </c>
      <c r="R420" s="194">
        <f>Q420*H420</f>
        <v>0.02</v>
      </c>
      <c r="S420" s="194">
        <v>0</v>
      </c>
      <c r="T420" s="195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96" t="s">
        <v>399</v>
      </c>
      <c r="AT420" s="196" t="s">
        <v>265</v>
      </c>
      <c r="AU420" s="196" t="s">
        <v>77</v>
      </c>
      <c r="AY420" s="19" t="s">
        <v>134</v>
      </c>
      <c r="BE420" s="197">
        <f>IF(N420="základní",J420,0)</f>
        <v>0</v>
      </c>
      <c r="BF420" s="197">
        <f>IF(N420="snížená",J420,0)</f>
        <v>0</v>
      </c>
      <c r="BG420" s="197">
        <f>IF(N420="zákl. přenesená",J420,0)</f>
        <v>0</v>
      </c>
      <c r="BH420" s="197">
        <f>IF(N420="sníž. přenesená",J420,0)</f>
        <v>0</v>
      </c>
      <c r="BI420" s="197">
        <f>IF(N420="nulová",J420,0)</f>
        <v>0</v>
      </c>
      <c r="BJ420" s="19" t="s">
        <v>77</v>
      </c>
      <c r="BK420" s="197">
        <f>ROUND(I420*H420,2)</f>
        <v>0</v>
      </c>
      <c r="BL420" s="19" t="s">
        <v>220</v>
      </c>
      <c r="BM420" s="196" t="s">
        <v>511</v>
      </c>
    </row>
    <row r="421" spans="1:65" s="2" customFormat="1" ht="11.25">
      <c r="A421" s="36"/>
      <c r="B421" s="37"/>
      <c r="C421" s="38"/>
      <c r="D421" s="198" t="s">
        <v>144</v>
      </c>
      <c r="E421" s="38"/>
      <c r="F421" s="199" t="s">
        <v>510</v>
      </c>
      <c r="G421" s="38"/>
      <c r="H421" s="38"/>
      <c r="I421" s="106"/>
      <c r="J421" s="38"/>
      <c r="K421" s="38"/>
      <c r="L421" s="41"/>
      <c r="M421" s="200"/>
      <c r="N421" s="201"/>
      <c r="O421" s="66"/>
      <c r="P421" s="66"/>
      <c r="Q421" s="66"/>
      <c r="R421" s="66"/>
      <c r="S421" s="66"/>
      <c r="T421" s="67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9" t="s">
        <v>144</v>
      </c>
      <c r="AU421" s="19" t="s">
        <v>77</v>
      </c>
    </row>
    <row r="422" spans="1:65" s="2" customFormat="1" ht="16.5" customHeight="1">
      <c r="A422" s="36"/>
      <c r="B422" s="37"/>
      <c r="C422" s="185" t="s">
        <v>512</v>
      </c>
      <c r="D422" s="185" t="s">
        <v>137</v>
      </c>
      <c r="E422" s="186" t="s">
        <v>513</v>
      </c>
      <c r="F422" s="187" t="s">
        <v>514</v>
      </c>
      <c r="G422" s="188" t="s">
        <v>515</v>
      </c>
      <c r="H422" s="189">
        <v>200</v>
      </c>
      <c r="I422" s="190"/>
      <c r="J422" s="191">
        <f>ROUND(I422*H422,2)</f>
        <v>0</v>
      </c>
      <c r="K422" s="187" t="s">
        <v>141</v>
      </c>
      <c r="L422" s="41"/>
      <c r="M422" s="192" t="s">
        <v>19</v>
      </c>
      <c r="N422" s="193" t="s">
        <v>40</v>
      </c>
      <c r="O422" s="66"/>
      <c r="P422" s="194">
        <f>O422*H422</f>
        <v>0</v>
      </c>
      <c r="Q422" s="194">
        <v>0</v>
      </c>
      <c r="R422" s="194">
        <f>Q422*H422</f>
        <v>0</v>
      </c>
      <c r="S422" s="194">
        <v>1E-3</v>
      </c>
      <c r="T422" s="195">
        <f>S422*H422</f>
        <v>0.2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96" t="s">
        <v>220</v>
      </c>
      <c r="AT422" s="196" t="s">
        <v>137</v>
      </c>
      <c r="AU422" s="196" t="s">
        <v>77</v>
      </c>
      <c r="AY422" s="19" t="s">
        <v>134</v>
      </c>
      <c r="BE422" s="197">
        <f>IF(N422="základní",J422,0)</f>
        <v>0</v>
      </c>
      <c r="BF422" s="197">
        <f>IF(N422="snížená",J422,0)</f>
        <v>0</v>
      </c>
      <c r="BG422" s="197">
        <f>IF(N422="zákl. přenesená",J422,0)</f>
        <v>0</v>
      </c>
      <c r="BH422" s="197">
        <f>IF(N422="sníž. přenesená",J422,0)</f>
        <v>0</v>
      </c>
      <c r="BI422" s="197">
        <f>IF(N422="nulová",J422,0)</f>
        <v>0</v>
      </c>
      <c r="BJ422" s="19" t="s">
        <v>77</v>
      </c>
      <c r="BK422" s="197">
        <f>ROUND(I422*H422,2)</f>
        <v>0</v>
      </c>
      <c r="BL422" s="19" t="s">
        <v>220</v>
      </c>
      <c r="BM422" s="196" t="s">
        <v>516</v>
      </c>
    </row>
    <row r="423" spans="1:65" s="2" customFormat="1" ht="11.25">
      <c r="A423" s="36"/>
      <c r="B423" s="37"/>
      <c r="C423" s="38"/>
      <c r="D423" s="198" t="s">
        <v>144</v>
      </c>
      <c r="E423" s="38"/>
      <c r="F423" s="199" t="s">
        <v>517</v>
      </c>
      <c r="G423" s="38"/>
      <c r="H423" s="38"/>
      <c r="I423" s="106"/>
      <c r="J423" s="38"/>
      <c r="K423" s="38"/>
      <c r="L423" s="41"/>
      <c r="M423" s="200"/>
      <c r="N423" s="201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144</v>
      </c>
      <c r="AU423" s="19" t="s">
        <v>77</v>
      </c>
    </row>
    <row r="424" spans="1:65" s="13" customFormat="1" ht="11.25">
      <c r="B424" s="203"/>
      <c r="C424" s="204"/>
      <c r="D424" s="198" t="s">
        <v>148</v>
      </c>
      <c r="E424" s="205" t="s">
        <v>19</v>
      </c>
      <c r="F424" s="206" t="s">
        <v>518</v>
      </c>
      <c r="G424" s="204"/>
      <c r="H424" s="207">
        <v>200</v>
      </c>
      <c r="I424" s="208"/>
      <c r="J424" s="204"/>
      <c r="K424" s="204"/>
      <c r="L424" s="209"/>
      <c r="M424" s="210"/>
      <c r="N424" s="211"/>
      <c r="O424" s="211"/>
      <c r="P424" s="211"/>
      <c r="Q424" s="211"/>
      <c r="R424" s="211"/>
      <c r="S424" s="211"/>
      <c r="T424" s="212"/>
      <c r="AT424" s="213" t="s">
        <v>148</v>
      </c>
      <c r="AU424" s="213" t="s">
        <v>77</v>
      </c>
      <c r="AV424" s="13" t="s">
        <v>79</v>
      </c>
      <c r="AW424" s="13" t="s">
        <v>31</v>
      </c>
      <c r="AX424" s="13" t="s">
        <v>77</v>
      </c>
      <c r="AY424" s="213" t="s">
        <v>134</v>
      </c>
    </row>
    <row r="425" spans="1:65" s="2" customFormat="1" ht="16.5" customHeight="1">
      <c r="A425" s="36"/>
      <c r="B425" s="37"/>
      <c r="C425" s="185" t="s">
        <v>519</v>
      </c>
      <c r="D425" s="185" t="s">
        <v>137</v>
      </c>
      <c r="E425" s="186" t="s">
        <v>520</v>
      </c>
      <c r="F425" s="187" t="s">
        <v>521</v>
      </c>
      <c r="G425" s="188" t="s">
        <v>228</v>
      </c>
      <c r="H425" s="189">
        <v>0.113</v>
      </c>
      <c r="I425" s="190"/>
      <c r="J425" s="191">
        <f>ROUND(I425*H425,2)</f>
        <v>0</v>
      </c>
      <c r="K425" s="187" t="s">
        <v>141</v>
      </c>
      <c r="L425" s="41"/>
      <c r="M425" s="192" t="s">
        <v>19</v>
      </c>
      <c r="N425" s="193" t="s">
        <v>40</v>
      </c>
      <c r="O425" s="66"/>
      <c r="P425" s="194">
        <f>O425*H425</f>
        <v>0</v>
      </c>
      <c r="Q425" s="194">
        <v>0</v>
      </c>
      <c r="R425" s="194">
        <f>Q425*H425</f>
        <v>0</v>
      </c>
      <c r="S425" s="194">
        <v>0</v>
      </c>
      <c r="T425" s="195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96" t="s">
        <v>220</v>
      </c>
      <c r="AT425" s="196" t="s">
        <v>137</v>
      </c>
      <c r="AU425" s="196" t="s">
        <v>77</v>
      </c>
      <c r="AY425" s="19" t="s">
        <v>134</v>
      </c>
      <c r="BE425" s="197">
        <f>IF(N425="základní",J425,0)</f>
        <v>0</v>
      </c>
      <c r="BF425" s="197">
        <f>IF(N425="snížená",J425,0)</f>
        <v>0</v>
      </c>
      <c r="BG425" s="197">
        <f>IF(N425="zákl. přenesená",J425,0)</f>
        <v>0</v>
      </c>
      <c r="BH425" s="197">
        <f>IF(N425="sníž. přenesená",J425,0)</f>
        <v>0</v>
      </c>
      <c r="BI425" s="197">
        <f>IF(N425="nulová",J425,0)</f>
        <v>0</v>
      </c>
      <c r="BJ425" s="19" t="s">
        <v>77</v>
      </c>
      <c r="BK425" s="197">
        <f>ROUND(I425*H425,2)</f>
        <v>0</v>
      </c>
      <c r="BL425" s="19" t="s">
        <v>220</v>
      </c>
      <c r="BM425" s="196" t="s">
        <v>522</v>
      </c>
    </row>
    <row r="426" spans="1:65" s="2" customFormat="1" ht="19.5">
      <c r="A426" s="36"/>
      <c r="B426" s="37"/>
      <c r="C426" s="38"/>
      <c r="D426" s="198" t="s">
        <v>144</v>
      </c>
      <c r="E426" s="38"/>
      <c r="F426" s="199" t="s">
        <v>523</v>
      </c>
      <c r="G426" s="38"/>
      <c r="H426" s="38"/>
      <c r="I426" s="106"/>
      <c r="J426" s="38"/>
      <c r="K426" s="38"/>
      <c r="L426" s="41"/>
      <c r="M426" s="200"/>
      <c r="N426" s="201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144</v>
      </c>
      <c r="AU426" s="19" t="s">
        <v>77</v>
      </c>
    </row>
    <row r="427" spans="1:65" s="12" customFormat="1" ht="25.9" customHeight="1">
      <c r="B427" s="169"/>
      <c r="C427" s="170"/>
      <c r="D427" s="171" t="s">
        <v>68</v>
      </c>
      <c r="E427" s="172" t="s">
        <v>524</v>
      </c>
      <c r="F427" s="172" t="s">
        <v>525</v>
      </c>
      <c r="G427" s="170"/>
      <c r="H427" s="170"/>
      <c r="I427" s="173"/>
      <c r="J427" s="174">
        <f>BK427</f>
        <v>0</v>
      </c>
      <c r="K427" s="170"/>
      <c r="L427" s="175"/>
      <c r="M427" s="176"/>
      <c r="N427" s="177"/>
      <c r="O427" s="177"/>
      <c r="P427" s="178">
        <f>SUM(P428:P453)</f>
        <v>0</v>
      </c>
      <c r="Q427" s="177"/>
      <c r="R427" s="178">
        <f>SUM(R428:R453)</f>
        <v>9.2900199999999995E-3</v>
      </c>
      <c r="S427" s="177"/>
      <c r="T427" s="179">
        <f>SUM(T428:T453)</f>
        <v>0</v>
      </c>
      <c r="AR427" s="180" t="s">
        <v>79</v>
      </c>
      <c r="AT427" s="181" t="s">
        <v>68</v>
      </c>
      <c r="AU427" s="181" t="s">
        <v>69</v>
      </c>
      <c r="AY427" s="180" t="s">
        <v>134</v>
      </c>
      <c r="BK427" s="182">
        <f>SUM(BK428:BK453)</f>
        <v>0</v>
      </c>
    </row>
    <row r="428" spans="1:65" s="2" customFormat="1" ht="16.5" customHeight="1">
      <c r="A428" s="36"/>
      <c r="B428" s="37"/>
      <c r="C428" s="185" t="s">
        <v>526</v>
      </c>
      <c r="D428" s="185" t="s">
        <v>137</v>
      </c>
      <c r="E428" s="186" t="s">
        <v>527</v>
      </c>
      <c r="F428" s="187" t="s">
        <v>528</v>
      </c>
      <c r="G428" s="188" t="s">
        <v>140</v>
      </c>
      <c r="H428" s="189">
        <v>20</v>
      </c>
      <c r="I428" s="190"/>
      <c r="J428" s="191">
        <f>ROUND(I428*H428,2)</f>
        <v>0</v>
      </c>
      <c r="K428" s="187" t="s">
        <v>19</v>
      </c>
      <c r="L428" s="41"/>
      <c r="M428" s="192" t="s">
        <v>19</v>
      </c>
      <c r="N428" s="193" t="s">
        <v>40</v>
      </c>
      <c r="O428" s="66"/>
      <c r="P428" s="194">
        <f>O428*H428</f>
        <v>0</v>
      </c>
      <c r="Q428" s="194">
        <v>0</v>
      </c>
      <c r="R428" s="194">
        <f>Q428*H428</f>
        <v>0</v>
      </c>
      <c r="S428" s="194">
        <v>0</v>
      </c>
      <c r="T428" s="195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96" t="s">
        <v>220</v>
      </c>
      <c r="AT428" s="196" t="s">
        <v>137</v>
      </c>
      <c r="AU428" s="196" t="s">
        <v>77</v>
      </c>
      <c r="AY428" s="19" t="s">
        <v>134</v>
      </c>
      <c r="BE428" s="197">
        <f>IF(N428="základní",J428,0)</f>
        <v>0</v>
      </c>
      <c r="BF428" s="197">
        <f>IF(N428="snížená",J428,0)</f>
        <v>0</v>
      </c>
      <c r="BG428" s="197">
        <f>IF(N428="zákl. přenesená",J428,0)</f>
        <v>0</v>
      </c>
      <c r="BH428" s="197">
        <f>IF(N428="sníž. přenesená",J428,0)</f>
        <v>0</v>
      </c>
      <c r="BI428" s="197">
        <f>IF(N428="nulová",J428,0)</f>
        <v>0</v>
      </c>
      <c r="BJ428" s="19" t="s">
        <v>77</v>
      </c>
      <c r="BK428" s="197">
        <f>ROUND(I428*H428,2)</f>
        <v>0</v>
      </c>
      <c r="BL428" s="19" t="s">
        <v>220</v>
      </c>
      <c r="BM428" s="196" t="s">
        <v>529</v>
      </c>
    </row>
    <row r="429" spans="1:65" s="2" customFormat="1" ht="11.25">
      <c r="A429" s="36"/>
      <c r="B429" s="37"/>
      <c r="C429" s="38"/>
      <c r="D429" s="198" t="s">
        <v>144</v>
      </c>
      <c r="E429" s="38"/>
      <c r="F429" s="199" t="s">
        <v>528</v>
      </c>
      <c r="G429" s="38"/>
      <c r="H429" s="38"/>
      <c r="I429" s="106"/>
      <c r="J429" s="38"/>
      <c r="K429" s="38"/>
      <c r="L429" s="41"/>
      <c r="M429" s="200"/>
      <c r="N429" s="201"/>
      <c r="O429" s="66"/>
      <c r="P429" s="66"/>
      <c r="Q429" s="66"/>
      <c r="R429" s="66"/>
      <c r="S429" s="66"/>
      <c r="T429" s="67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9" t="s">
        <v>144</v>
      </c>
      <c r="AU429" s="19" t="s">
        <v>77</v>
      </c>
    </row>
    <row r="430" spans="1:65" s="2" customFormat="1" ht="16.5" customHeight="1">
      <c r="A430" s="36"/>
      <c r="B430" s="37"/>
      <c r="C430" s="185" t="s">
        <v>530</v>
      </c>
      <c r="D430" s="185" t="s">
        <v>137</v>
      </c>
      <c r="E430" s="186" t="s">
        <v>531</v>
      </c>
      <c r="F430" s="187" t="s">
        <v>532</v>
      </c>
      <c r="G430" s="188" t="s">
        <v>140</v>
      </c>
      <c r="H430" s="189">
        <v>20</v>
      </c>
      <c r="I430" s="190"/>
      <c r="J430" s="191">
        <f>ROUND(I430*H430,2)</f>
        <v>0</v>
      </c>
      <c r="K430" s="187" t="s">
        <v>19</v>
      </c>
      <c r="L430" s="41"/>
      <c r="M430" s="192" t="s">
        <v>19</v>
      </c>
      <c r="N430" s="193" t="s">
        <v>40</v>
      </c>
      <c r="O430" s="66"/>
      <c r="P430" s="194">
        <f>O430*H430</f>
        <v>0</v>
      </c>
      <c r="Q430" s="194">
        <v>0</v>
      </c>
      <c r="R430" s="194">
        <f>Q430*H430</f>
        <v>0</v>
      </c>
      <c r="S430" s="194">
        <v>0</v>
      </c>
      <c r="T430" s="195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96" t="s">
        <v>220</v>
      </c>
      <c r="AT430" s="196" t="s">
        <v>137</v>
      </c>
      <c r="AU430" s="196" t="s">
        <v>77</v>
      </c>
      <c r="AY430" s="19" t="s">
        <v>134</v>
      </c>
      <c r="BE430" s="197">
        <f>IF(N430="základní",J430,0)</f>
        <v>0</v>
      </c>
      <c r="BF430" s="197">
        <f>IF(N430="snížená",J430,0)</f>
        <v>0</v>
      </c>
      <c r="BG430" s="197">
        <f>IF(N430="zákl. přenesená",J430,0)</f>
        <v>0</v>
      </c>
      <c r="BH430" s="197">
        <f>IF(N430="sníž. přenesená",J430,0)</f>
        <v>0</v>
      </c>
      <c r="BI430" s="197">
        <f>IF(N430="nulová",J430,0)</f>
        <v>0</v>
      </c>
      <c r="BJ430" s="19" t="s">
        <v>77</v>
      </c>
      <c r="BK430" s="197">
        <f>ROUND(I430*H430,2)</f>
        <v>0</v>
      </c>
      <c r="BL430" s="19" t="s">
        <v>220</v>
      </c>
      <c r="BM430" s="196" t="s">
        <v>533</v>
      </c>
    </row>
    <row r="431" spans="1:65" s="2" customFormat="1" ht="11.25">
      <c r="A431" s="36"/>
      <c r="B431" s="37"/>
      <c r="C431" s="38"/>
      <c r="D431" s="198" t="s">
        <v>144</v>
      </c>
      <c r="E431" s="38"/>
      <c r="F431" s="199" t="s">
        <v>532</v>
      </c>
      <c r="G431" s="38"/>
      <c r="H431" s="38"/>
      <c r="I431" s="106"/>
      <c r="J431" s="38"/>
      <c r="K431" s="38"/>
      <c r="L431" s="41"/>
      <c r="M431" s="200"/>
      <c r="N431" s="201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144</v>
      </c>
      <c r="AU431" s="19" t="s">
        <v>77</v>
      </c>
    </row>
    <row r="432" spans="1:65" s="2" customFormat="1" ht="16.5" customHeight="1">
      <c r="A432" s="36"/>
      <c r="B432" s="37"/>
      <c r="C432" s="185" t="s">
        <v>534</v>
      </c>
      <c r="D432" s="185" t="s">
        <v>137</v>
      </c>
      <c r="E432" s="186" t="s">
        <v>535</v>
      </c>
      <c r="F432" s="187" t="s">
        <v>536</v>
      </c>
      <c r="G432" s="188" t="s">
        <v>140</v>
      </c>
      <c r="H432" s="189">
        <v>19.667000000000002</v>
      </c>
      <c r="I432" s="190"/>
      <c r="J432" s="191">
        <f>ROUND(I432*H432,2)</f>
        <v>0</v>
      </c>
      <c r="K432" s="187" t="s">
        <v>141</v>
      </c>
      <c r="L432" s="41"/>
      <c r="M432" s="192" t="s">
        <v>19</v>
      </c>
      <c r="N432" s="193" t="s">
        <v>40</v>
      </c>
      <c r="O432" s="66"/>
      <c r="P432" s="194">
        <f>O432*H432</f>
        <v>0</v>
      </c>
      <c r="Q432" s="194">
        <v>1.3999999999999999E-4</v>
      </c>
      <c r="R432" s="194">
        <f>Q432*H432</f>
        <v>2.7533800000000002E-3</v>
      </c>
      <c r="S432" s="194">
        <v>0</v>
      </c>
      <c r="T432" s="195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96" t="s">
        <v>220</v>
      </c>
      <c r="AT432" s="196" t="s">
        <v>137</v>
      </c>
      <c r="AU432" s="196" t="s">
        <v>77</v>
      </c>
      <c r="AY432" s="19" t="s">
        <v>134</v>
      </c>
      <c r="BE432" s="197">
        <f>IF(N432="základní",J432,0)</f>
        <v>0</v>
      </c>
      <c r="BF432" s="197">
        <f>IF(N432="snížená",J432,0)</f>
        <v>0</v>
      </c>
      <c r="BG432" s="197">
        <f>IF(N432="zákl. přenesená",J432,0)</f>
        <v>0</v>
      </c>
      <c r="BH432" s="197">
        <f>IF(N432="sníž. přenesená",J432,0)</f>
        <v>0</v>
      </c>
      <c r="BI432" s="197">
        <f>IF(N432="nulová",J432,0)</f>
        <v>0</v>
      </c>
      <c r="BJ432" s="19" t="s">
        <v>77</v>
      </c>
      <c r="BK432" s="197">
        <f>ROUND(I432*H432,2)</f>
        <v>0</v>
      </c>
      <c r="BL432" s="19" t="s">
        <v>220</v>
      </c>
      <c r="BM432" s="196" t="s">
        <v>537</v>
      </c>
    </row>
    <row r="433" spans="1:65" s="2" customFormat="1" ht="11.25">
      <c r="A433" s="36"/>
      <c r="B433" s="37"/>
      <c r="C433" s="38"/>
      <c r="D433" s="198" t="s">
        <v>144</v>
      </c>
      <c r="E433" s="38"/>
      <c r="F433" s="199" t="s">
        <v>538</v>
      </c>
      <c r="G433" s="38"/>
      <c r="H433" s="38"/>
      <c r="I433" s="106"/>
      <c r="J433" s="38"/>
      <c r="K433" s="38"/>
      <c r="L433" s="41"/>
      <c r="M433" s="200"/>
      <c r="N433" s="201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144</v>
      </c>
      <c r="AU433" s="19" t="s">
        <v>77</v>
      </c>
    </row>
    <row r="434" spans="1:65" s="13" customFormat="1" ht="11.25">
      <c r="B434" s="203"/>
      <c r="C434" s="204"/>
      <c r="D434" s="198" t="s">
        <v>148</v>
      </c>
      <c r="E434" s="205" t="s">
        <v>19</v>
      </c>
      <c r="F434" s="206" t="s">
        <v>539</v>
      </c>
      <c r="G434" s="204"/>
      <c r="H434" s="207">
        <v>14.77</v>
      </c>
      <c r="I434" s="208"/>
      <c r="J434" s="204"/>
      <c r="K434" s="204"/>
      <c r="L434" s="209"/>
      <c r="M434" s="210"/>
      <c r="N434" s="211"/>
      <c r="O434" s="211"/>
      <c r="P434" s="211"/>
      <c r="Q434" s="211"/>
      <c r="R434" s="211"/>
      <c r="S434" s="211"/>
      <c r="T434" s="212"/>
      <c r="AT434" s="213" t="s">
        <v>148</v>
      </c>
      <c r="AU434" s="213" t="s">
        <v>77</v>
      </c>
      <c r="AV434" s="13" t="s">
        <v>79</v>
      </c>
      <c r="AW434" s="13" t="s">
        <v>31</v>
      </c>
      <c r="AX434" s="13" t="s">
        <v>69</v>
      </c>
      <c r="AY434" s="213" t="s">
        <v>134</v>
      </c>
    </row>
    <row r="435" spans="1:65" s="13" customFormat="1" ht="11.25">
      <c r="B435" s="203"/>
      <c r="C435" s="204"/>
      <c r="D435" s="198" t="s">
        <v>148</v>
      </c>
      <c r="E435" s="205" t="s">
        <v>19</v>
      </c>
      <c r="F435" s="206" t="s">
        <v>540</v>
      </c>
      <c r="G435" s="204"/>
      <c r="H435" s="207">
        <v>4.58</v>
      </c>
      <c r="I435" s="208"/>
      <c r="J435" s="204"/>
      <c r="K435" s="204"/>
      <c r="L435" s="209"/>
      <c r="M435" s="210"/>
      <c r="N435" s="211"/>
      <c r="O435" s="211"/>
      <c r="P435" s="211"/>
      <c r="Q435" s="211"/>
      <c r="R435" s="211"/>
      <c r="S435" s="211"/>
      <c r="T435" s="212"/>
      <c r="AT435" s="213" t="s">
        <v>148</v>
      </c>
      <c r="AU435" s="213" t="s">
        <v>77</v>
      </c>
      <c r="AV435" s="13" t="s">
        <v>79</v>
      </c>
      <c r="AW435" s="13" t="s">
        <v>31</v>
      </c>
      <c r="AX435" s="13" t="s">
        <v>69</v>
      </c>
      <c r="AY435" s="213" t="s">
        <v>134</v>
      </c>
    </row>
    <row r="436" spans="1:65" s="13" customFormat="1" ht="11.25">
      <c r="B436" s="203"/>
      <c r="C436" s="204"/>
      <c r="D436" s="198" t="s">
        <v>148</v>
      </c>
      <c r="E436" s="205" t="s">
        <v>19</v>
      </c>
      <c r="F436" s="206" t="s">
        <v>541</v>
      </c>
      <c r="G436" s="204"/>
      <c r="H436" s="207">
        <v>0.317</v>
      </c>
      <c r="I436" s="208"/>
      <c r="J436" s="204"/>
      <c r="K436" s="204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148</v>
      </c>
      <c r="AU436" s="213" t="s">
        <v>77</v>
      </c>
      <c r="AV436" s="13" t="s">
        <v>79</v>
      </c>
      <c r="AW436" s="13" t="s">
        <v>31</v>
      </c>
      <c r="AX436" s="13" t="s">
        <v>69</v>
      </c>
      <c r="AY436" s="213" t="s">
        <v>134</v>
      </c>
    </row>
    <row r="437" spans="1:65" s="15" customFormat="1" ht="11.25">
      <c r="B437" s="224"/>
      <c r="C437" s="225"/>
      <c r="D437" s="198" t="s">
        <v>148</v>
      </c>
      <c r="E437" s="226" t="s">
        <v>19</v>
      </c>
      <c r="F437" s="227" t="s">
        <v>164</v>
      </c>
      <c r="G437" s="225"/>
      <c r="H437" s="228">
        <v>19.667000000000002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AT437" s="234" t="s">
        <v>148</v>
      </c>
      <c r="AU437" s="234" t="s">
        <v>77</v>
      </c>
      <c r="AV437" s="15" t="s">
        <v>142</v>
      </c>
      <c r="AW437" s="15" t="s">
        <v>31</v>
      </c>
      <c r="AX437" s="15" t="s">
        <v>77</v>
      </c>
      <c r="AY437" s="234" t="s">
        <v>134</v>
      </c>
    </row>
    <row r="438" spans="1:65" s="2" customFormat="1" ht="16.5" customHeight="1">
      <c r="A438" s="36"/>
      <c r="B438" s="37"/>
      <c r="C438" s="185" t="s">
        <v>542</v>
      </c>
      <c r="D438" s="185" t="s">
        <v>137</v>
      </c>
      <c r="E438" s="186" t="s">
        <v>543</v>
      </c>
      <c r="F438" s="187" t="s">
        <v>544</v>
      </c>
      <c r="G438" s="188" t="s">
        <v>140</v>
      </c>
      <c r="H438" s="189">
        <v>19.667000000000002</v>
      </c>
      <c r="I438" s="190"/>
      <c r="J438" s="191">
        <f>ROUND(I438*H438,2)</f>
        <v>0</v>
      </c>
      <c r="K438" s="187" t="s">
        <v>141</v>
      </c>
      <c r="L438" s="41"/>
      <c r="M438" s="192" t="s">
        <v>19</v>
      </c>
      <c r="N438" s="193" t="s">
        <v>40</v>
      </c>
      <c r="O438" s="66"/>
      <c r="P438" s="194">
        <f>O438*H438</f>
        <v>0</v>
      </c>
      <c r="Q438" s="194">
        <v>1.2E-4</v>
      </c>
      <c r="R438" s="194">
        <f>Q438*H438</f>
        <v>2.3600400000000003E-3</v>
      </c>
      <c r="S438" s="194">
        <v>0</v>
      </c>
      <c r="T438" s="195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96" t="s">
        <v>220</v>
      </c>
      <c r="AT438" s="196" t="s">
        <v>137</v>
      </c>
      <c r="AU438" s="196" t="s">
        <v>77</v>
      </c>
      <c r="AY438" s="19" t="s">
        <v>134</v>
      </c>
      <c r="BE438" s="197">
        <f>IF(N438="základní",J438,0)</f>
        <v>0</v>
      </c>
      <c r="BF438" s="197">
        <f>IF(N438="snížená",J438,0)</f>
        <v>0</v>
      </c>
      <c r="BG438" s="197">
        <f>IF(N438="zákl. přenesená",J438,0)</f>
        <v>0</v>
      </c>
      <c r="BH438" s="197">
        <f>IF(N438="sníž. přenesená",J438,0)</f>
        <v>0</v>
      </c>
      <c r="BI438" s="197">
        <f>IF(N438="nulová",J438,0)</f>
        <v>0</v>
      </c>
      <c r="BJ438" s="19" t="s">
        <v>77</v>
      </c>
      <c r="BK438" s="197">
        <f>ROUND(I438*H438,2)</f>
        <v>0</v>
      </c>
      <c r="BL438" s="19" t="s">
        <v>220</v>
      </c>
      <c r="BM438" s="196" t="s">
        <v>545</v>
      </c>
    </row>
    <row r="439" spans="1:65" s="2" customFormat="1" ht="11.25">
      <c r="A439" s="36"/>
      <c r="B439" s="37"/>
      <c r="C439" s="38"/>
      <c r="D439" s="198" t="s">
        <v>144</v>
      </c>
      <c r="E439" s="38"/>
      <c r="F439" s="199" t="s">
        <v>546</v>
      </c>
      <c r="G439" s="38"/>
      <c r="H439" s="38"/>
      <c r="I439" s="106"/>
      <c r="J439" s="38"/>
      <c r="K439" s="38"/>
      <c r="L439" s="41"/>
      <c r="M439" s="200"/>
      <c r="N439" s="201"/>
      <c r="O439" s="66"/>
      <c r="P439" s="66"/>
      <c r="Q439" s="66"/>
      <c r="R439" s="66"/>
      <c r="S439" s="66"/>
      <c r="T439" s="67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9" t="s">
        <v>144</v>
      </c>
      <c r="AU439" s="19" t="s">
        <v>77</v>
      </c>
    </row>
    <row r="440" spans="1:65" s="2" customFormat="1" ht="16.5" customHeight="1">
      <c r="A440" s="36"/>
      <c r="B440" s="37"/>
      <c r="C440" s="185" t="s">
        <v>547</v>
      </c>
      <c r="D440" s="185" t="s">
        <v>137</v>
      </c>
      <c r="E440" s="186" t="s">
        <v>548</v>
      </c>
      <c r="F440" s="187" t="s">
        <v>549</v>
      </c>
      <c r="G440" s="188" t="s">
        <v>140</v>
      </c>
      <c r="H440" s="189">
        <v>4.34</v>
      </c>
      <c r="I440" s="190"/>
      <c r="J440" s="191">
        <f>ROUND(I440*H440,2)</f>
        <v>0</v>
      </c>
      <c r="K440" s="187" t="s">
        <v>141</v>
      </c>
      <c r="L440" s="41"/>
      <c r="M440" s="192" t="s">
        <v>19</v>
      </c>
      <c r="N440" s="193" t="s">
        <v>40</v>
      </c>
      <c r="O440" s="66"/>
      <c r="P440" s="194">
        <f>O440*H440</f>
        <v>0</v>
      </c>
      <c r="Q440" s="194">
        <v>8.0000000000000007E-5</v>
      </c>
      <c r="R440" s="194">
        <f>Q440*H440</f>
        <v>3.4720000000000004E-4</v>
      </c>
      <c r="S440" s="194">
        <v>0</v>
      </c>
      <c r="T440" s="195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196" t="s">
        <v>220</v>
      </c>
      <c r="AT440" s="196" t="s">
        <v>137</v>
      </c>
      <c r="AU440" s="196" t="s">
        <v>77</v>
      </c>
      <c r="AY440" s="19" t="s">
        <v>134</v>
      </c>
      <c r="BE440" s="197">
        <f>IF(N440="základní",J440,0)</f>
        <v>0</v>
      </c>
      <c r="BF440" s="197">
        <f>IF(N440="snížená",J440,0)</f>
        <v>0</v>
      </c>
      <c r="BG440" s="197">
        <f>IF(N440="zákl. přenesená",J440,0)</f>
        <v>0</v>
      </c>
      <c r="BH440" s="197">
        <f>IF(N440="sníž. přenesená",J440,0)</f>
        <v>0</v>
      </c>
      <c r="BI440" s="197">
        <f>IF(N440="nulová",J440,0)</f>
        <v>0</v>
      </c>
      <c r="BJ440" s="19" t="s">
        <v>77</v>
      </c>
      <c r="BK440" s="197">
        <f>ROUND(I440*H440,2)</f>
        <v>0</v>
      </c>
      <c r="BL440" s="19" t="s">
        <v>220</v>
      </c>
      <c r="BM440" s="196" t="s">
        <v>550</v>
      </c>
    </row>
    <row r="441" spans="1:65" s="2" customFormat="1" ht="11.25">
      <c r="A441" s="36"/>
      <c r="B441" s="37"/>
      <c r="C441" s="38"/>
      <c r="D441" s="198" t="s">
        <v>144</v>
      </c>
      <c r="E441" s="38"/>
      <c r="F441" s="199" t="s">
        <v>551</v>
      </c>
      <c r="G441" s="38"/>
      <c r="H441" s="38"/>
      <c r="I441" s="106"/>
      <c r="J441" s="38"/>
      <c r="K441" s="38"/>
      <c r="L441" s="41"/>
      <c r="M441" s="200"/>
      <c r="N441" s="201"/>
      <c r="O441" s="66"/>
      <c r="P441" s="66"/>
      <c r="Q441" s="66"/>
      <c r="R441" s="66"/>
      <c r="S441" s="66"/>
      <c r="T441" s="67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T441" s="19" t="s">
        <v>144</v>
      </c>
      <c r="AU441" s="19" t="s">
        <v>77</v>
      </c>
    </row>
    <row r="442" spans="1:65" s="13" customFormat="1" ht="11.25">
      <c r="B442" s="203"/>
      <c r="C442" s="204"/>
      <c r="D442" s="198" t="s">
        <v>148</v>
      </c>
      <c r="E442" s="205" t="s">
        <v>19</v>
      </c>
      <c r="F442" s="206" t="s">
        <v>552</v>
      </c>
      <c r="G442" s="204"/>
      <c r="H442" s="207">
        <v>4.34</v>
      </c>
      <c r="I442" s="208"/>
      <c r="J442" s="204"/>
      <c r="K442" s="204"/>
      <c r="L442" s="209"/>
      <c r="M442" s="210"/>
      <c r="N442" s="211"/>
      <c r="O442" s="211"/>
      <c r="P442" s="211"/>
      <c r="Q442" s="211"/>
      <c r="R442" s="211"/>
      <c r="S442" s="211"/>
      <c r="T442" s="212"/>
      <c r="AT442" s="213" t="s">
        <v>148</v>
      </c>
      <c r="AU442" s="213" t="s">
        <v>77</v>
      </c>
      <c r="AV442" s="13" t="s">
        <v>79</v>
      </c>
      <c r="AW442" s="13" t="s">
        <v>31</v>
      </c>
      <c r="AX442" s="13" t="s">
        <v>77</v>
      </c>
      <c r="AY442" s="213" t="s">
        <v>134</v>
      </c>
    </row>
    <row r="443" spans="1:65" s="2" customFormat="1" ht="16.5" customHeight="1">
      <c r="A443" s="36"/>
      <c r="B443" s="37"/>
      <c r="C443" s="185" t="s">
        <v>553</v>
      </c>
      <c r="D443" s="185" t="s">
        <v>137</v>
      </c>
      <c r="E443" s="186" t="s">
        <v>554</v>
      </c>
      <c r="F443" s="187" t="s">
        <v>555</v>
      </c>
      <c r="G443" s="188" t="s">
        <v>140</v>
      </c>
      <c r="H443" s="189">
        <v>4.34</v>
      </c>
      <c r="I443" s="190"/>
      <c r="J443" s="191">
        <f>ROUND(I443*H443,2)</f>
        <v>0</v>
      </c>
      <c r="K443" s="187" t="s">
        <v>141</v>
      </c>
      <c r="L443" s="41"/>
      <c r="M443" s="192" t="s">
        <v>19</v>
      </c>
      <c r="N443" s="193" t="s">
        <v>40</v>
      </c>
      <c r="O443" s="66"/>
      <c r="P443" s="194">
        <f>O443*H443</f>
        <v>0</v>
      </c>
      <c r="Q443" s="194">
        <v>1.3999999999999999E-4</v>
      </c>
      <c r="R443" s="194">
        <f>Q443*H443</f>
        <v>6.0759999999999992E-4</v>
      </c>
      <c r="S443" s="194">
        <v>0</v>
      </c>
      <c r="T443" s="195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96" t="s">
        <v>220</v>
      </c>
      <c r="AT443" s="196" t="s">
        <v>137</v>
      </c>
      <c r="AU443" s="196" t="s">
        <v>77</v>
      </c>
      <c r="AY443" s="19" t="s">
        <v>134</v>
      </c>
      <c r="BE443" s="197">
        <f>IF(N443="základní",J443,0)</f>
        <v>0</v>
      </c>
      <c r="BF443" s="197">
        <f>IF(N443="snížená",J443,0)</f>
        <v>0</v>
      </c>
      <c r="BG443" s="197">
        <f>IF(N443="zákl. přenesená",J443,0)</f>
        <v>0</v>
      </c>
      <c r="BH443" s="197">
        <f>IF(N443="sníž. přenesená",J443,0)</f>
        <v>0</v>
      </c>
      <c r="BI443" s="197">
        <f>IF(N443="nulová",J443,0)</f>
        <v>0</v>
      </c>
      <c r="BJ443" s="19" t="s">
        <v>77</v>
      </c>
      <c r="BK443" s="197">
        <f>ROUND(I443*H443,2)</f>
        <v>0</v>
      </c>
      <c r="BL443" s="19" t="s">
        <v>220</v>
      </c>
      <c r="BM443" s="196" t="s">
        <v>556</v>
      </c>
    </row>
    <row r="444" spans="1:65" s="2" customFormat="1" ht="11.25">
      <c r="A444" s="36"/>
      <c r="B444" s="37"/>
      <c r="C444" s="38"/>
      <c r="D444" s="198" t="s">
        <v>144</v>
      </c>
      <c r="E444" s="38"/>
      <c r="F444" s="199" t="s">
        <v>557</v>
      </c>
      <c r="G444" s="38"/>
      <c r="H444" s="38"/>
      <c r="I444" s="106"/>
      <c r="J444" s="38"/>
      <c r="K444" s="38"/>
      <c r="L444" s="41"/>
      <c r="M444" s="200"/>
      <c r="N444" s="201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144</v>
      </c>
      <c r="AU444" s="19" t="s">
        <v>77</v>
      </c>
    </row>
    <row r="445" spans="1:65" s="2" customFormat="1" ht="16.5" customHeight="1">
      <c r="A445" s="36"/>
      <c r="B445" s="37"/>
      <c r="C445" s="185" t="s">
        <v>558</v>
      </c>
      <c r="D445" s="185" t="s">
        <v>137</v>
      </c>
      <c r="E445" s="186" t="s">
        <v>559</v>
      </c>
      <c r="F445" s="187" t="s">
        <v>560</v>
      </c>
      <c r="G445" s="188" t="s">
        <v>140</v>
      </c>
      <c r="H445" s="189">
        <v>4.34</v>
      </c>
      <c r="I445" s="190"/>
      <c r="J445" s="191">
        <f>ROUND(I445*H445,2)</f>
        <v>0</v>
      </c>
      <c r="K445" s="187" t="s">
        <v>141</v>
      </c>
      <c r="L445" s="41"/>
      <c r="M445" s="192" t="s">
        <v>19</v>
      </c>
      <c r="N445" s="193" t="s">
        <v>40</v>
      </c>
      <c r="O445" s="66"/>
      <c r="P445" s="194">
        <f>O445*H445</f>
        <v>0</v>
      </c>
      <c r="Q445" s="194">
        <v>1.7000000000000001E-4</v>
      </c>
      <c r="R445" s="194">
        <f>Q445*H445</f>
        <v>7.3780000000000004E-4</v>
      </c>
      <c r="S445" s="194">
        <v>0</v>
      </c>
      <c r="T445" s="195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96" t="s">
        <v>220</v>
      </c>
      <c r="AT445" s="196" t="s">
        <v>137</v>
      </c>
      <c r="AU445" s="196" t="s">
        <v>77</v>
      </c>
      <c r="AY445" s="19" t="s">
        <v>134</v>
      </c>
      <c r="BE445" s="197">
        <f>IF(N445="základní",J445,0)</f>
        <v>0</v>
      </c>
      <c r="BF445" s="197">
        <f>IF(N445="snížená",J445,0)</f>
        <v>0</v>
      </c>
      <c r="BG445" s="197">
        <f>IF(N445="zákl. přenesená",J445,0)</f>
        <v>0</v>
      </c>
      <c r="BH445" s="197">
        <f>IF(N445="sníž. přenesená",J445,0)</f>
        <v>0</v>
      </c>
      <c r="BI445" s="197">
        <f>IF(N445="nulová",J445,0)</f>
        <v>0</v>
      </c>
      <c r="BJ445" s="19" t="s">
        <v>77</v>
      </c>
      <c r="BK445" s="197">
        <f>ROUND(I445*H445,2)</f>
        <v>0</v>
      </c>
      <c r="BL445" s="19" t="s">
        <v>220</v>
      </c>
      <c r="BM445" s="196" t="s">
        <v>561</v>
      </c>
    </row>
    <row r="446" spans="1:65" s="2" customFormat="1" ht="11.25">
      <c r="A446" s="36"/>
      <c r="B446" s="37"/>
      <c r="C446" s="38"/>
      <c r="D446" s="198" t="s">
        <v>144</v>
      </c>
      <c r="E446" s="38"/>
      <c r="F446" s="199" t="s">
        <v>562</v>
      </c>
      <c r="G446" s="38"/>
      <c r="H446" s="38"/>
      <c r="I446" s="106"/>
      <c r="J446" s="38"/>
      <c r="K446" s="38"/>
      <c r="L446" s="41"/>
      <c r="M446" s="200"/>
      <c r="N446" s="201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144</v>
      </c>
      <c r="AU446" s="19" t="s">
        <v>77</v>
      </c>
    </row>
    <row r="447" spans="1:65" s="2" customFormat="1" ht="16.5" customHeight="1">
      <c r="A447" s="36"/>
      <c r="B447" s="37"/>
      <c r="C447" s="185" t="s">
        <v>563</v>
      </c>
      <c r="D447" s="185" t="s">
        <v>137</v>
      </c>
      <c r="E447" s="186" t="s">
        <v>564</v>
      </c>
      <c r="F447" s="187" t="s">
        <v>565</v>
      </c>
      <c r="G447" s="188" t="s">
        <v>140</v>
      </c>
      <c r="H447" s="189">
        <v>2.7</v>
      </c>
      <c r="I447" s="190"/>
      <c r="J447" s="191">
        <f>ROUND(I447*H447,2)</f>
        <v>0</v>
      </c>
      <c r="K447" s="187" t="s">
        <v>141</v>
      </c>
      <c r="L447" s="41"/>
      <c r="M447" s="192" t="s">
        <v>19</v>
      </c>
      <c r="N447" s="193" t="s">
        <v>40</v>
      </c>
      <c r="O447" s="66"/>
      <c r="P447" s="194">
        <f>O447*H447</f>
        <v>0</v>
      </c>
      <c r="Q447" s="194">
        <v>2.7E-4</v>
      </c>
      <c r="R447" s="194">
        <f>Q447*H447</f>
        <v>7.2900000000000005E-4</v>
      </c>
      <c r="S447" s="194">
        <v>0</v>
      </c>
      <c r="T447" s="195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96" t="s">
        <v>220</v>
      </c>
      <c r="AT447" s="196" t="s">
        <v>137</v>
      </c>
      <c r="AU447" s="196" t="s">
        <v>77</v>
      </c>
      <c r="AY447" s="19" t="s">
        <v>134</v>
      </c>
      <c r="BE447" s="197">
        <f>IF(N447="základní",J447,0)</f>
        <v>0</v>
      </c>
      <c r="BF447" s="197">
        <f>IF(N447="snížená",J447,0)</f>
        <v>0</v>
      </c>
      <c r="BG447" s="197">
        <f>IF(N447="zákl. přenesená",J447,0)</f>
        <v>0</v>
      </c>
      <c r="BH447" s="197">
        <f>IF(N447="sníž. přenesená",J447,0)</f>
        <v>0</v>
      </c>
      <c r="BI447" s="197">
        <f>IF(N447="nulová",J447,0)</f>
        <v>0</v>
      </c>
      <c r="BJ447" s="19" t="s">
        <v>77</v>
      </c>
      <c r="BK447" s="197">
        <f>ROUND(I447*H447,2)</f>
        <v>0</v>
      </c>
      <c r="BL447" s="19" t="s">
        <v>220</v>
      </c>
      <c r="BM447" s="196" t="s">
        <v>566</v>
      </c>
    </row>
    <row r="448" spans="1:65" s="2" customFormat="1" ht="11.25">
      <c r="A448" s="36"/>
      <c r="B448" s="37"/>
      <c r="C448" s="38"/>
      <c r="D448" s="198" t="s">
        <v>144</v>
      </c>
      <c r="E448" s="38"/>
      <c r="F448" s="199" t="s">
        <v>567</v>
      </c>
      <c r="G448" s="38"/>
      <c r="H448" s="38"/>
      <c r="I448" s="106"/>
      <c r="J448" s="38"/>
      <c r="K448" s="38"/>
      <c r="L448" s="41"/>
      <c r="M448" s="200"/>
      <c r="N448" s="201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144</v>
      </c>
      <c r="AU448" s="19" t="s">
        <v>77</v>
      </c>
    </row>
    <row r="449" spans="1:65" s="13" customFormat="1" ht="11.25">
      <c r="B449" s="203"/>
      <c r="C449" s="204"/>
      <c r="D449" s="198" t="s">
        <v>148</v>
      </c>
      <c r="E449" s="205" t="s">
        <v>19</v>
      </c>
      <c r="F449" s="206" t="s">
        <v>568</v>
      </c>
      <c r="G449" s="204"/>
      <c r="H449" s="207">
        <v>2.7</v>
      </c>
      <c r="I449" s="208"/>
      <c r="J449" s="204"/>
      <c r="K449" s="204"/>
      <c r="L449" s="209"/>
      <c r="M449" s="210"/>
      <c r="N449" s="211"/>
      <c r="O449" s="211"/>
      <c r="P449" s="211"/>
      <c r="Q449" s="211"/>
      <c r="R449" s="211"/>
      <c r="S449" s="211"/>
      <c r="T449" s="212"/>
      <c r="AT449" s="213" t="s">
        <v>148</v>
      </c>
      <c r="AU449" s="213" t="s">
        <v>77</v>
      </c>
      <c r="AV449" s="13" t="s">
        <v>79</v>
      </c>
      <c r="AW449" s="13" t="s">
        <v>31</v>
      </c>
      <c r="AX449" s="13" t="s">
        <v>77</v>
      </c>
      <c r="AY449" s="213" t="s">
        <v>134</v>
      </c>
    </row>
    <row r="450" spans="1:65" s="2" customFormat="1" ht="16.5" customHeight="1">
      <c r="A450" s="36"/>
      <c r="B450" s="37"/>
      <c r="C450" s="185" t="s">
        <v>569</v>
      </c>
      <c r="D450" s="185" t="s">
        <v>137</v>
      </c>
      <c r="E450" s="186" t="s">
        <v>570</v>
      </c>
      <c r="F450" s="187" t="s">
        <v>571</v>
      </c>
      <c r="G450" s="188" t="s">
        <v>140</v>
      </c>
      <c r="H450" s="189">
        <v>2.7</v>
      </c>
      <c r="I450" s="190"/>
      <c r="J450" s="191">
        <f>ROUND(I450*H450,2)</f>
        <v>0</v>
      </c>
      <c r="K450" s="187" t="s">
        <v>141</v>
      </c>
      <c r="L450" s="41"/>
      <c r="M450" s="192" t="s">
        <v>19</v>
      </c>
      <c r="N450" s="193" t="s">
        <v>40</v>
      </c>
      <c r="O450" s="66"/>
      <c r="P450" s="194">
        <f>O450*H450</f>
        <v>0</v>
      </c>
      <c r="Q450" s="194">
        <v>2.3000000000000001E-4</v>
      </c>
      <c r="R450" s="194">
        <f>Q450*H450</f>
        <v>6.2100000000000002E-4</v>
      </c>
      <c r="S450" s="194">
        <v>0</v>
      </c>
      <c r="T450" s="195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96" t="s">
        <v>220</v>
      </c>
      <c r="AT450" s="196" t="s">
        <v>137</v>
      </c>
      <c r="AU450" s="196" t="s">
        <v>77</v>
      </c>
      <c r="AY450" s="19" t="s">
        <v>134</v>
      </c>
      <c r="BE450" s="197">
        <f>IF(N450="základní",J450,0)</f>
        <v>0</v>
      </c>
      <c r="BF450" s="197">
        <f>IF(N450="snížená",J450,0)</f>
        <v>0</v>
      </c>
      <c r="BG450" s="197">
        <f>IF(N450="zákl. přenesená",J450,0)</f>
        <v>0</v>
      </c>
      <c r="BH450" s="197">
        <f>IF(N450="sníž. přenesená",J450,0)</f>
        <v>0</v>
      </c>
      <c r="BI450" s="197">
        <f>IF(N450="nulová",J450,0)</f>
        <v>0</v>
      </c>
      <c r="BJ450" s="19" t="s">
        <v>77</v>
      </c>
      <c r="BK450" s="197">
        <f>ROUND(I450*H450,2)</f>
        <v>0</v>
      </c>
      <c r="BL450" s="19" t="s">
        <v>220</v>
      </c>
      <c r="BM450" s="196" t="s">
        <v>572</v>
      </c>
    </row>
    <row r="451" spans="1:65" s="2" customFormat="1" ht="11.25">
      <c r="A451" s="36"/>
      <c r="B451" s="37"/>
      <c r="C451" s="38"/>
      <c r="D451" s="198" t="s">
        <v>144</v>
      </c>
      <c r="E451" s="38"/>
      <c r="F451" s="199" t="s">
        <v>573</v>
      </c>
      <c r="G451" s="38"/>
      <c r="H451" s="38"/>
      <c r="I451" s="106"/>
      <c r="J451" s="38"/>
      <c r="K451" s="38"/>
      <c r="L451" s="41"/>
      <c r="M451" s="200"/>
      <c r="N451" s="201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144</v>
      </c>
      <c r="AU451" s="19" t="s">
        <v>77</v>
      </c>
    </row>
    <row r="452" spans="1:65" s="2" customFormat="1" ht="16.5" customHeight="1">
      <c r="A452" s="36"/>
      <c r="B452" s="37"/>
      <c r="C452" s="185" t="s">
        <v>574</v>
      </c>
      <c r="D452" s="185" t="s">
        <v>137</v>
      </c>
      <c r="E452" s="186" t="s">
        <v>575</v>
      </c>
      <c r="F452" s="187" t="s">
        <v>576</v>
      </c>
      <c r="G452" s="188" t="s">
        <v>140</v>
      </c>
      <c r="H452" s="189">
        <v>2.7</v>
      </c>
      <c r="I452" s="190"/>
      <c r="J452" s="191">
        <f>ROUND(I452*H452,2)</f>
        <v>0</v>
      </c>
      <c r="K452" s="187" t="s">
        <v>141</v>
      </c>
      <c r="L452" s="41"/>
      <c r="M452" s="192" t="s">
        <v>19</v>
      </c>
      <c r="N452" s="193" t="s">
        <v>40</v>
      </c>
      <c r="O452" s="66"/>
      <c r="P452" s="194">
        <f>O452*H452</f>
        <v>0</v>
      </c>
      <c r="Q452" s="194">
        <v>4.2000000000000002E-4</v>
      </c>
      <c r="R452" s="194">
        <f>Q452*H452</f>
        <v>1.134E-3</v>
      </c>
      <c r="S452" s="194">
        <v>0</v>
      </c>
      <c r="T452" s="195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96" t="s">
        <v>220</v>
      </c>
      <c r="AT452" s="196" t="s">
        <v>137</v>
      </c>
      <c r="AU452" s="196" t="s">
        <v>77</v>
      </c>
      <c r="AY452" s="19" t="s">
        <v>134</v>
      </c>
      <c r="BE452" s="197">
        <f>IF(N452="základní",J452,0)</f>
        <v>0</v>
      </c>
      <c r="BF452" s="197">
        <f>IF(N452="snížená",J452,0)</f>
        <v>0</v>
      </c>
      <c r="BG452" s="197">
        <f>IF(N452="zákl. přenesená",J452,0)</f>
        <v>0</v>
      </c>
      <c r="BH452" s="197">
        <f>IF(N452="sníž. přenesená",J452,0)</f>
        <v>0</v>
      </c>
      <c r="BI452" s="197">
        <f>IF(N452="nulová",J452,0)</f>
        <v>0</v>
      </c>
      <c r="BJ452" s="19" t="s">
        <v>77</v>
      </c>
      <c r="BK452" s="197">
        <f>ROUND(I452*H452,2)</f>
        <v>0</v>
      </c>
      <c r="BL452" s="19" t="s">
        <v>220</v>
      </c>
      <c r="BM452" s="196" t="s">
        <v>577</v>
      </c>
    </row>
    <row r="453" spans="1:65" s="2" customFormat="1" ht="11.25">
      <c r="A453" s="36"/>
      <c r="B453" s="37"/>
      <c r="C453" s="38"/>
      <c r="D453" s="198" t="s">
        <v>144</v>
      </c>
      <c r="E453" s="38"/>
      <c r="F453" s="199" t="s">
        <v>578</v>
      </c>
      <c r="G453" s="38"/>
      <c r="H453" s="38"/>
      <c r="I453" s="106"/>
      <c r="J453" s="38"/>
      <c r="K453" s="38"/>
      <c r="L453" s="41"/>
      <c r="M453" s="200"/>
      <c r="N453" s="201"/>
      <c r="O453" s="66"/>
      <c r="P453" s="66"/>
      <c r="Q453" s="66"/>
      <c r="R453" s="66"/>
      <c r="S453" s="66"/>
      <c r="T453" s="67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9" t="s">
        <v>144</v>
      </c>
      <c r="AU453" s="19" t="s">
        <v>77</v>
      </c>
    </row>
    <row r="454" spans="1:65" s="12" customFormat="1" ht="25.9" customHeight="1">
      <c r="B454" s="169"/>
      <c r="C454" s="170"/>
      <c r="D454" s="171" t="s">
        <v>68</v>
      </c>
      <c r="E454" s="172" t="s">
        <v>579</v>
      </c>
      <c r="F454" s="172" t="s">
        <v>580</v>
      </c>
      <c r="G454" s="170"/>
      <c r="H454" s="170"/>
      <c r="I454" s="173"/>
      <c r="J454" s="174">
        <f>BK454</f>
        <v>0</v>
      </c>
      <c r="K454" s="170"/>
      <c r="L454" s="175"/>
      <c r="M454" s="176"/>
      <c r="N454" s="177"/>
      <c r="O454" s="177"/>
      <c r="P454" s="178">
        <f>P455+P471+P484+P495+P503+P510+P516+P523+P552+P562+P618+P627+P656+P672+P686</f>
        <v>0</v>
      </c>
      <c r="Q454" s="177"/>
      <c r="R454" s="178">
        <f>R455+R471+R484+R495+R503+R510+R516+R523+R552+R562+R618+R627+R656+R672+R686</f>
        <v>7.3039480899999987</v>
      </c>
      <c r="S454" s="177"/>
      <c r="T454" s="179">
        <f>T455+T471+T484+T495+T503+T510+T516+T523+T552+T562+T618+T627+T656+T672+T686</f>
        <v>1.9074496000000001</v>
      </c>
      <c r="AR454" s="180" t="s">
        <v>79</v>
      </c>
      <c r="AT454" s="181" t="s">
        <v>68</v>
      </c>
      <c r="AU454" s="181" t="s">
        <v>69</v>
      </c>
      <c r="AY454" s="180" t="s">
        <v>134</v>
      </c>
      <c r="BK454" s="182">
        <f>BK455+BK471+BK484+BK495+BK503+BK510+BK516+BK523+BK552+BK562+BK618+BK627+BK656+BK672+BK686</f>
        <v>0</v>
      </c>
    </row>
    <row r="455" spans="1:65" s="12" customFormat="1" ht="22.9" customHeight="1">
      <c r="B455" s="169"/>
      <c r="C455" s="170"/>
      <c r="D455" s="171" t="s">
        <v>68</v>
      </c>
      <c r="E455" s="183" t="s">
        <v>581</v>
      </c>
      <c r="F455" s="183" t="s">
        <v>582</v>
      </c>
      <c r="G455" s="170"/>
      <c r="H455" s="170"/>
      <c r="I455" s="173"/>
      <c r="J455" s="184">
        <f>BK455</f>
        <v>0</v>
      </c>
      <c r="K455" s="170"/>
      <c r="L455" s="175"/>
      <c r="M455" s="176"/>
      <c r="N455" s="177"/>
      <c r="O455" s="177"/>
      <c r="P455" s="178">
        <f>SUM(P456:P470)</f>
        <v>0</v>
      </c>
      <c r="Q455" s="177"/>
      <c r="R455" s="178">
        <f>SUM(R456:R470)</f>
        <v>0.13209599999999999</v>
      </c>
      <c r="S455" s="177"/>
      <c r="T455" s="179">
        <f>SUM(T456:T470)</f>
        <v>0</v>
      </c>
      <c r="AR455" s="180" t="s">
        <v>79</v>
      </c>
      <c r="AT455" s="181" t="s">
        <v>68</v>
      </c>
      <c r="AU455" s="181" t="s">
        <v>77</v>
      </c>
      <c r="AY455" s="180" t="s">
        <v>134</v>
      </c>
      <c r="BK455" s="182">
        <f>SUM(BK456:BK470)</f>
        <v>0</v>
      </c>
    </row>
    <row r="456" spans="1:65" s="2" customFormat="1" ht="16.5" customHeight="1">
      <c r="A456" s="36"/>
      <c r="B456" s="37"/>
      <c r="C456" s="185" t="s">
        <v>583</v>
      </c>
      <c r="D456" s="185" t="s">
        <v>137</v>
      </c>
      <c r="E456" s="186" t="s">
        <v>584</v>
      </c>
      <c r="F456" s="187" t="s">
        <v>585</v>
      </c>
      <c r="G456" s="188" t="s">
        <v>140</v>
      </c>
      <c r="H456" s="189">
        <v>19.2</v>
      </c>
      <c r="I456" s="190"/>
      <c r="J456" s="191">
        <f>ROUND(I456*H456,2)</f>
        <v>0</v>
      </c>
      <c r="K456" s="187" t="s">
        <v>141</v>
      </c>
      <c r="L456" s="41"/>
      <c r="M456" s="192" t="s">
        <v>19</v>
      </c>
      <c r="N456" s="193" t="s">
        <v>40</v>
      </c>
      <c r="O456" s="66"/>
      <c r="P456" s="194">
        <f>O456*H456</f>
        <v>0</v>
      </c>
      <c r="Q456" s="194">
        <v>4.0000000000000002E-4</v>
      </c>
      <c r="R456" s="194">
        <f>Q456*H456</f>
        <v>7.6800000000000002E-3</v>
      </c>
      <c r="S456" s="194">
        <v>0</v>
      </c>
      <c r="T456" s="195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96" t="s">
        <v>220</v>
      </c>
      <c r="AT456" s="196" t="s">
        <v>137</v>
      </c>
      <c r="AU456" s="196" t="s">
        <v>79</v>
      </c>
      <c r="AY456" s="19" t="s">
        <v>134</v>
      </c>
      <c r="BE456" s="197">
        <f>IF(N456="základní",J456,0)</f>
        <v>0</v>
      </c>
      <c r="BF456" s="197">
        <f>IF(N456="snížená",J456,0)</f>
        <v>0</v>
      </c>
      <c r="BG456" s="197">
        <f>IF(N456="zákl. přenesená",J456,0)</f>
        <v>0</v>
      </c>
      <c r="BH456" s="197">
        <f>IF(N456="sníž. přenesená",J456,0)</f>
        <v>0</v>
      </c>
      <c r="BI456" s="197">
        <f>IF(N456="nulová",J456,0)</f>
        <v>0</v>
      </c>
      <c r="BJ456" s="19" t="s">
        <v>77</v>
      </c>
      <c r="BK456" s="197">
        <f>ROUND(I456*H456,2)</f>
        <v>0</v>
      </c>
      <c r="BL456" s="19" t="s">
        <v>220</v>
      </c>
      <c r="BM456" s="196" t="s">
        <v>586</v>
      </c>
    </row>
    <row r="457" spans="1:65" s="2" customFormat="1" ht="11.25">
      <c r="A457" s="36"/>
      <c r="B457" s="37"/>
      <c r="C457" s="38"/>
      <c r="D457" s="198" t="s">
        <v>144</v>
      </c>
      <c r="E457" s="38"/>
      <c r="F457" s="199" t="s">
        <v>587</v>
      </c>
      <c r="G457" s="38"/>
      <c r="H457" s="38"/>
      <c r="I457" s="106"/>
      <c r="J457" s="38"/>
      <c r="K457" s="38"/>
      <c r="L457" s="41"/>
      <c r="M457" s="200"/>
      <c r="N457" s="201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144</v>
      </c>
      <c r="AU457" s="19" t="s">
        <v>79</v>
      </c>
    </row>
    <row r="458" spans="1:65" s="2" customFormat="1" ht="29.25">
      <c r="A458" s="36"/>
      <c r="B458" s="37"/>
      <c r="C458" s="38"/>
      <c r="D458" s="198" t="s">
        <v>146</v>
      </c>
      <c r="E458" s="38"/>
      <c r="F458" s="202" t="s">
        <v>588</v>
      </c>
      <c r="G458" s="38"/>
      <c r="H458" s="38"/>
      <c r="I458" s="106"/>
      <c r="J458" s="38"/>
      <c r="K458" s="38"/>
      <c r="L458" s="41"/>
      <c r="M458" s="200"/>
      <c r="N458" s="201"/>
      <c r="O458" s="66"/>
      <c r="P458" s="66"/>
      <c r="Q458" s="66"/>
      <c r="R458" s="66"/>
      <c r="S458" s="66"/>
      <c r="T458" s="67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T458" s="19" t="s">
        <v>146</v>
      </c>
      <c r="AU458" s="19" t="s">
        <v>79</v>
      </c>
    </row>
    <row r="459" spans="1:65" s="13" customFormat="1" ht="11.25">
      <c r="B459" s="203"/>
      <c r="C459" s="204"/>
      <c r="D459" s="198" t="s">
        <v>148</v>
      </c>
      <c r="E459" s="205" t="s">
        <v>19</v>
      </c>
      <c r="F459" s="206" t="s">
        <v>589</v>
      </c>
      <c r="G459" s="204"/>
      <c r="H459" s="207">
        <v>19.2</v>
      </c>
      <c r="I459" s="208"/>
      <c r="J459" s="204"/>
      <c r="K459" s="204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148</v>
      </c>
      <c r="AU459" s="213" t="s">
        <v>79</v>
      </c>
      <c r="AV459" s="13" t="s">
        <v>79</v>
      </c>
      <c r="AW459" s="13" t="s">
        <v>31</v>
      </c>
      <c r="AX459" s="13" t="s">
        <v>77</v>
      </c>
      <c r="AY459" s="213" t="s">
        <v>134</v>
      </c>
    </row>
    <row r="460" spans="1:65" s="2" customFormat="1" ht="21.75" customHeight="1">
      <c r="A460" s="36"/>
      <c r="B460" s="37"/>
      <c r="C460" s="246" t="s">
        <v>590</v>
      </c>
      <c r="D460" s="246" t="s">
        <v>265</v>
      </c>
      <c r="E460" s="247" t="s">
        <v>591</v>
      </c>
      <c r="F460" s="248" t="s">
        <v>592</v>
      </c>
      <c r="G460" s="249" t="s">
        <v>140</v>
      </c>
      <c r="H460" s="250">
        <v>23.04</v>
      </c>
      <c r="I460" s="251"/>
      <c r="J460" s="252">
        <f>ROUND(I460*H460,2)</f>
        <v>0</v>
      </c>
      <c r="K460" s="248" t="s">
        <v>141</v>
      </c>
      <c r="L460" s="253"/>
      <c r="M460" s="254" t="s">
        <v>19</v>
      </c>
      <c r="N460" s="255" t="s">
        <v>40</v>
      </c>
      <c r="O460" s="66"/>
      <c r="P460" s="194">
        <f>O460*H460</f>
        <v>0</v>
      </c>
      <c r="Q460" s="194">
        <v>5.4000000000000003E-3</v>
      </c>
      <c r="R460" s="194">
        <f>Q460*H460</f>
        <v>0.124416</v>
      </c>
      <c r="S460" s="194">
        <v>0</v>
      </c>
      <c r="T460" s="195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96" t="s">
        <v>399</v>
      </c>
      <c r="AT460" s="196" t="s">
        <v>265</v>
      </c>
      <c r="AU460" s="196" t="s">
        <v>79</v>
      </c>
      <c r="AY460" s="19" t="s">
        <v>134</v>
      </c>
      <c r="BE460" s="197">
        <f>IF(N460="základní",J460,0)</f>
        <v>0</v>
      </c>
      <c r="BF460" s="197">
        <f>IF(N460="snížená",J460,0)</f>
        <v>0</v>
      </c>
      <c r="BG460" s="197">
        <f>IF(N460="zákl. přenesená",J460,0)</f>
        <v>0</v>
      </c>
      <c r="BH460" s="197">
        <f>IF(N460="sníž. přenesená",J460,0)</f>
        <v>0</v>
      </c>
      <c r="BI460" s="197">
        <f>IF(N460="nulová",J460,0)</f>
        <v>0</v>
      </c>
      <c r="BJ460" s="19" t="s">
        <v>77</v>
      </c>
      <c r="BK460" s="197">
        <f>ROUND(I460*H460,2)</f>
        <v>0</v>
      </c>
      <c r="BL460" s="19" t="s">
        <v>220</v>
      </c>
      <c r="BM460" s="196" t="s">
        <v>593</v>
      </c>
    </row>
    <row r="461" spans="1:65" s="2" customFormat="1" ht="11.25">
      <c r="A461" s="36"/>
      <c r="B461" s="37"/>
      <c r="C461" s="38"/>
      <c r="D461" s="198" t="s">
        <v>144</v>
      </c>
      <c r="E461" s="38"/>
      <c r="F461" s="199" t="s">
        <v>592</v>
      </c>
      <c r="G461" s="38"/>
      <c r="H461" s="38"/>
      <c r="I461" s="106"/>
      <c r="J461" s="38"/>
      <c r="K461" s="38"/>
      <c r="L461" s="41"/>
      <c r="M461" s="200"/>
      <c r="N461" s="201"/>
      <c r="O461" s="66"/>
      <c r="P461" s="66"/>
      <c r="Q461" s="66"/>
      <c r="R461" s="66"/>
      <c r="S461" s="66"/>
      <c r="T461" s="67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9" t="s">
        <v>144</v>
      </c>
      <c r="AU461" s="19" t="s">
        <v>79</v>
      </c>
    </row>
    <row r="462" spans="1:65" s="13" customFormat="1" ht="11.25">
      <c r="B462" s="203"/>
      <c r="C462" s="204"/>
      <c r="D462" s="198" t="s">
        <v>148</v>
      </c>
      <c r="E462" s="204"/>
      <c r="F462" s="206" t="s">
        <v>594</v>
      </c>
      <c r="G462" s="204"/>
      <c r="H462" s="207">
        <v>23.04</v>
      </c>
      <c r="I462" s="208"/>
      <c r="J462" s="204"/>
      <c r="K462" s="204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148</v>
      </c>
      <c r="AU462" s="213" t="s">
        <v>79</v>
      </c>
      <c r="AV462" s="13" t="s">
        <v>79</v>
      </c>
      <c r="AW462" s="13" t="s">
        <v>4</v>
      </c>
      <c r="AX462" s="13" t="s">
        <v>77</v>
      </c>
      <c r="AY462" s="213" t="s">
        <v>134</v>
      </c>
    </row>
    <row r="463" spans="1:65" s="2" customFormat="1" ht="16.5" customHeight="1">
      <c r="A463" s="36"/>
      <c r="B463" s="37"/>
      <c r="C463" s="185" t="s">
        <v>317</v>
      </c>
      <c r="D463" s="185" t="s">
        <v>137</v>
      </c>
      <c r="E463" s="186" t="s">
        <v>595</v>
      </c>
      <c r="F463" s="187" t="s">
        <v>596</v>
      </c>
      <c r="G463" s="188" t="s">
        <v>140</v>
      </c>
      <c r="H463" s="189">
        <v>34.252000000000002</v>
      </c>
      <c r="I463" s="190"/>
      <c r="J463" s="191">
        <f>ROUND(I463*H463,2)</f>
        <v>0</v>
      </c>
      <c r="K463" s="187" t="s">
        <v>19</v>
      </c>
      <c r="L463" s="41"/>
      <c r="M463" s="192" t="s">
        <v>19</v>
      </c>
      <c r="N463" s="193" t="s">
        <v>40</v>
      </c>
      <c r="O463" s="66"/>
      <c r="P463" s="194">
        <f>O463*H463</f>
        <v>0</v>
      </c>
      <c r="Q463" s="194">
        <v>0</v>
      </c>
      <c r="R463" s="194">
        <f>Q463*H463</f>
        <v>0</v>
      </c>
      <c r="S463" s="194">
        <v>0</v>
      </c>
      <c r="T463" s="195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196" t="s">
        <v>220</v>
      </c>
      <c r="AT463" s="196" t="s">
        <v>137</v>
      </c>
      <c r="AU463" s="196" t="s">
        <v>79</v>
      </c>
      <c r="AY463" s="19" t="s">
        <v>134</v>
      </c>
      <c r="BE463" s="197">
        <f>IF(N463="základní",J463,0)</f>
        <v>0</v>
      </c>
      <c r="BF463" s="197">
        <f>IF(N463="snížená",J463,0)</f>
        <v>0</v>
      </c>
      <c r="BG463" s="197">
        <f>IF(N463="zákl. přenesená",J463,0)</f>
        <v>0</v>
      </c>
      <c r="BH463" s="197">
        <f>IF(N463="sníž. přenesená",J463,0)</f>
        <v>0</v>
      </c>
      <c r="BI463" s="197">
        <f>IF(N463="nulová",J463,0)</f>
        <v>0</v>
      </c>
      <c r="BJ463" s="19" t="s">
        <v>77</v>
      </c>
      <c r="BK463" s="197">
        <f>ROUND(I463*H463,2)</f>
        <v>0</v>
      </c>
      <c r="BL463" s="19" t="s">
        <v>220</v>
      </c>
      <c r="BM463" s="196" t="s">
        <v>597</v>
      </c>
    </row>
    <row r="464" spans="1:65" s="2" customFormat="1" ht="11.25">
      <c r="A464" s="36"/>
      <c r="B464" s="37"/>
      <c r="C464" s="38"/>
      <c r="D464" s="198" t="s">
        <v>144</v>
      </c>
      <c r="E464" s="38"/>
      <c r="F464" s="199" t="s">
        <v>596</v>
      </c>
      <c r="G464" s="38"/>
      <c r="H464" s="38"/>
      <c r="I464" s="106"/>
      <c r="J464" s="38"/>
      <c r="K464" s="38"/>
      <c r="L464" s="41"/>
      <c r="M464" s="200"/>
      <c r="N464" s="201"/>
      <c r="O464" s="66"/>
      <c r="P464" s="66"/>
      <c r="Q464" s="66"/>
      <c r="R464" s="66"/>
      <c r="S464" s="66"/>
      <c r="T464" s="67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9" t="s">
        <v>144</v>
      </c>
      <c r="AU464" s="19" t="s">
        <v>79</v>
      </c>
    </row>
    <row r="465" spans="1:65" s="14" customFormat="1" ht="11.25">
      <c r="B465" s="214"/>
      <c r="C465" s="215"/>
      <c r="D465" s="198" t="s">
        <v>148</v>
      </c>
      <c r="E465" s="216" t="s">
        <v>19</v>
      </c>
      <c r="F465" s="217" t="s">
        <v>598</v>
      </c>
      <c r="G465" s="215"/>
      <c r="H465" s="216" t="s">
        <v>19</v>
      </c>
      <c r="I465" s="218"/>
      <c r="J465" s="215"/>
      <c r="K465" s="215"/>
      <c r="L465" s="219"/>
      <c r="M465" s="220"/>
      <c r="N465" s="221"/>
      <c r="O465" s="221"/>
      <c r="P465" s="221"/>
      <c r="Q465" s="221"/>
      <c r="R465" s="221"/>
      <c r="S465" s="221"/>
      <c r="T465" s="222"/>
      <c r="AT465" s="223" t="s">
        <v>148</v>
      </c>
      <c r="AU465" s="223" t="s">
        <v>79</v>
      </c>
      <c r="AV465" s="14" t="s">
        <v>77</v>
      </c>
      <c r="AW465" s="14" t="s">
        <v>31</v>
      </c>
      <c r="AX465" s="14" t="s">
        <v>69</v>
      </c>
      <c r="AY465" s="223" t="s">
        <v>134</v>
      </c>
    </row>
    <row r="466" spans="1:65" s="13" customFormat="1" ht="11.25">
      <c r="B466" s="203"/>
      <c r="C466" s="204"/>
      <c r="D466" s="198" t="s">
        <v>148</v>
      </c>
      <c r="E466" s="205" t="s">
        <v>19</v>
      </c>
      <c r="F466" s="206" t="s">
        <v>599</v>
      </c>
      <c r="G466" s="204"/>
      <c r="H466" s="207">
        <v>15.952</v>
      </c>
      <c r="I466" s="208"/>
      <c r="J466" s="204"/>
      <c r="K466" s="204"/>
      <c r="L466" s="209"/>
      <c r="M466" s="210"/>
      <c r="N466" s="211"/>
      <c r="O466" s="211"/>
      <c r="P466" s="211"/>
      <c r="Q466" s="211"/>
      <c r="R466" s="211"/>
      <c r="S466" s="211"/>
      <c r="T466" s="212"/>
      <c r="AT466" s="213" t="s">
        <v>148</v>
      </c>
      <c r="AU466" s="213" t="s">
        <v>79</v>
      </c>
      <c r="AV466" s="13" t="s">
        <v>79</v>
      </c>
      <c r="AW466" s="13" t="s">
        <v>31</v>
      </c>
      <c r="AX466" s="13" t="s">
        <v>69</v>
      </c>
      <c r="AY466" s="213" t="s">
        <v>134</v>
      </c>
    </row>
    <row r="467" spans="1:65" s="13" customFormat="1" ht="11.25">
      <c r="B467" s="203"/>
      <c r="C467" s="204"/>
      <c r="D467" s="198" t="s">
        <v>148</v>
      </c>
      <c r="E467" s="205" t="s">
        <v>19</v>
      </c>
      <c r="F467" s="206" t="s">
        <v>600</v>
      </c>
      <c r="G467" s="204"/>
      <c r="H467" s="207">
        <v>18.3</v>
      </c>
      <c r="I467" s="208"/>
      <c r="J467" s="204"/>
      <c r="K467" s="204"/>
      <c r="L467" s="209"/>
      <c r="M467" s="210"/>
      <c r="N467" s="211"/>
      <c r="O467" s="211"/>
      <c r="P467" s="211"/>
      <c r="Q467" s="211"/>
      <c r="R467" s="211"/>
      <c r="S467" s="211"/>
      <c r="T467" s="212"/>
      <c r="AT467" s="213" t="s">
        <v>148</v>
      </c>
      <c r="AU467" s="213" t="s">
        <v>79</v>
      </c>
      <c r="AV467" s="13" t="s">
        <v>79</v>
      </c>
      <c r="AW467" s="13" t="s">
        <v>31</v>
      </c>
      <c r="AX467" s="13" t="s">
        <v>69</v>
      </c>
      <c r="AY467" s="213" t="s">
        <v>134</v>
      </c>
    </row>
    <row r="468" spans="1:65" s="15" customFormat="1" ht="11.25">
      <c r="B468" s="224"/>
      <c r="C468" s="225"/>
      <c r="D468" s="198" t="s">
        <v>148</v>
      </c>
      <c r="E468" s="226" t="s">
        <v>19</v>
      </c>
      <c r="F468" s="227" t="s">
        <v>164</v>
      </c>
      <c r="G468" s="225"/>
      <c r="H468" s="228">
        <v>34.252000000000002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AT468" s="234" t="s">
        <v>148</v>
      </c>
      <c r="AU468" s="234" t="s">
        <v>79</v>
      </c>
      <c r="AV468" s="15" t="s">
        <v>142</v>
      </c>
      <c r="AW468" s="15" t="s">
        <v>31</v>
      </c>
      <c r="AX468" s="15" t="s">
        <v>77</v>
      </c>
      <c r="AY468" s="234" t="s">
        <v>134</v>
      </c>
    </row>
    <row r="469" spans="1:65" s="2" customFormat="1" ht="16.5" customHeight="1">
      <c r="A469" s="36"/>
      <c r="B469" s="37"/>
      <c r="C469" s="185" t="s">
        <v>601</v>
      </c>
      <c r="D469" s="185" t="s">
        <v>137</v>
      </c>
      <c r="E469" s="186" t="s">
        <v>602</v>
      </c>
      <c r="F469" s="187" t="s">
        <v>603</v>
      </c>
      <c r="G469" s="188" t="s">
        <v>604</v>
      </c>
      <c r="H469" s="256"/>
      <c r="I469" s="190"/>
      <c r="J469" s="191">
        <f>ROUND(I469*H469,2)</f>
        <v>0</v>
      </c>
      <c r="K469" s="187" t="s">
        <v>19</v>
      </c>
      <c r="L469" s="41"/>
      <c r="M469" s="192" t="s">
        <v>19</v>
      </c>
      <c r="N469" s="193" t="s">
        <v>40</v>
      </c>
      <c r="O469" s="66"/>
      <c r="P469" s="194">
        <f>O469*H469</f>
        <v>0</v>
      </c>
      <c r="Q469" s="194">
        <v>0</v>
      </c>
      <c r="R469" s="194">
        <f>Q469*H469</f>
        <v>0</v>
      </c>
      <c r="S469" s="194">
        <v>0</v>
      </c>
      <c r="T469" s="195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196" t="s">
        <v>220</v>
      </c>
      <c r="AT469" s="196" t="s">
        <v>137</v>
      </c>
      <c r="AU469" s="196" t="s">
        <v>79</v>
      </c>
      <c r="AY469" s="19" t="s">
        <v>134</v>
      </c>
      <c r="BE469" s="197">
        <f>IF(N469="základní",J469,0)</f>
        <v>0</v>
      </c>
      <c r="BF469" s="197">
        <f>IF(N469="snížená",J469,0)</f>
        <v>0</v>
      </c>
      <c r="BG469" s="197">
        <f>IF(N469="zákl. přenesená",J469,0)</f>
        <v>0</v>
      </c>
      <c r="BH469" s="197">
        <f>IF(N469="sníž. přenesená",J469,0)</f>
        <v>0</v>
      </c>
      <c r="BI469" s="197">
        <f>IF(N469="nulová",J469,0)</f>
        <v>0</v>
      </c>
      <c r="BJ469" s="19" t="s">
        <v>77</v>
      </c>
      <c r="BK469" s="197">
        <f>ROUND(I469*H469,2)</f>
        <v>0</v>
      </c>
      <c r="BL469" s="19" t="s">
        <v>220</v>
      </c>
      <c r="BM469" s="196" t="s">
        <v>605</v>
      </c>
    </row>
    <row r="470" spans="1:65" s="2" customFormat="1" ht="11.25">
      <c r="A470" s="36"/>
      <c r="B470" s="37"/>
      <c r="C470" s="38"/>
      <c r="D470" s="198" t="s">
        <v>144</v>
      </c>
      <c r="E470" s="38"/>
      <c r="F470" s="199" t="s">
        <v>603</v>
      </c>
      <c r="G470" s="38"/>
      <c r="H470" s="38"/>
      <c r="I470" s="106"/>
      <c r="J470" s="38"/>
      <c r="K470" s="38"/>
      <c r="L470" s="41"/>
      <c r="M470" s="200"/>
      <c r="N470" s="201"/>
      <c r="O470" s="66"/>
      <c r="P470" s="66"/>
      <c r="Q470" s="66"/>
      <c r="R470" s="66"/>
      <c r="S470" s="66"/>
      <c r="T470" s="67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9" t="s">
        <v>144</v>
      </c>
      <c r="AU470" s="19" t="s">
        <v>79</v>
      </c>
    </row>
    <row r="471" spans="1:65" s="12" customFormat="1" ht="22.9" customHeight="1">
      <c r="B471" s="169"/>
      <c r="C471" s="170"/>
      <c r="D471" s="171" t="s">
        <v>68</v>
      </c>
      <c r="E471" s="183" t="s">
        <v>606</v>
      </c>
      <c r="F471" s="183" t="s">
        <v>607</v>
      </c>
      <c r="G471" s="170"/>
      <c r="H471" s="170"/>
      <c r="I471" s="173"/>
      <c r="J471" s="184">
        <f>BK471</f>
        <v>0</v>
      </c>
      <c r="K471" s="170"/>
      <c r="L471" s="175"/>
      <c r="M471" s="176"/>
      <c r="N471" s="177"/>
      <c r="O471" s="177"/>
      <c r="P471" s="178">
        <f>SUM(P472:P483)</f>
        <v>0</v>
      </c>
      <c r="Q471" s="177"/>
      <c r="R471" s="178">
        <f>SUM(R472:R483)</f>
        <v>0.35604000000000002</v>
      </c>
      <c r="S471" s="177"/>
      <c r="T471" s="179">
        <f>SUM(T472:T483)</f>
        <v>0</v>
      </c>
      <c r="AR471" s="180" t="s">
        <v>79</v>
      </c>
      <c r="AT471" s="181" t="s">
        <v>68</v>
      </c>
      <c r="AU471" s="181" t="s">
        <v>77</v>
      </c>
      <c r="AY471" s="180" t="s">
        <v>134</v>
      </c>
      <c r="BK471" s="182">
        <f>SUM(BK472:BK483)</f>
        <v>0</v>
      </c>
    </row>
    <row r="472" spans="1:65" s="2" customFormat="1" ht="16.5" customHeight="1">
      <c r="A472" s="36"/>
      <c r="B472" s="37"/>
      <c r="C472" s="185" t="s">
        <v>320</v>
      </c>
      <c r="D472" s="185" t="s">
        <v>137</v>
      </c>
      <c r="E472" s="186" t="s">
        <v>608</v>
      </c>
      <c r="F472" s="187" t="s">
        <v>609</v>
      </c>
      <c r="G472" s="188" t="s">
        <v>140</v>
      </c>
      <c r="H472" s="189">
        <v>68.905000000000001</v>
      </c>
      <c r="I472" s="190"/>
      <c r="J472" s="191">
        <f>ROUND(I472*H472,2)</f>
        <v>0</v>
      </c>
      <c r="K472" s="187" t="s">
        <v>19</v>
      </c>
      <c r="L472" s="41"/>
      <c r="M472" s="192" t="s">
        <v>19</v>
      </c>
      <c r="N472" s="193" t="s">
        <v>40</v>
      </c>
      <c r="O472" s="66"/>
      <c r="P472" s="194">
        <f>O472*H472</f>
        <v>0</v>
      </c>
      <c r="Q472" s="194">
        <v>0</v>
      </c>
      <c r="R472" s="194">
        <f>Q472*H472</f>
        <v>0</v>
      </c>
      <c r="S472" s="194">
        <v>0</v>
      </c>
      <c r="T472" s="195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96" t="s">
        <v>220</v>
      </c>
      <c r="AT472" s="196" t="s">
        <v>137</v>
      </c>
      <c r="AU472" s="196" t="s">
        <v>79</v>
      </c>
      <c r="AY472" s="19" t="s">
        <v>134</v>
      </c>
      <c r="BE472" s="197">
        <f>IF(N472="základní",J472,0)</f>
        <v>0</v>
      </c>
      <c r="BF472" s="197">
        <f>IF(N472="snížená",J472,0)</f>
        <v>0</v>
      </c>
      <c r="BG472" s="197">
        <f>IF(N472="zákl. přenesená",J472,0)</f>
        <v>0</v>
      </c>
      <c r="BH472" s="197">
        <f>IF(N472="sníž. přenesená",J472,0)</f>
        <v>0</v>
      </c>
      <c r="BI472" s="197">
        <f>IF(N472="nulová",J472,0)</f>
        <v>0</v>
      </c>
      <c r="BJ472" s="19" t="s">
        <v>77</v>
      </c>
      <c r="BK472" s="197">
        <f>ROUND(I472*H472,2)</f>
        <v>0</v>
      </c>
      <c r="BL472" s="19" t="s">
        <v>220</v>
      </c>
      <c r="BM472" s="196" t="s">
        <v>610</v>
      </c>
    </row>
    <row r="473" spans="1:65" s="2" customFormat="1" ht="11.25">
      <c r="A473" s="36"/>
      <c r="B473" s="37"/>
      <c r="C473" s="38"/>
      <c r="D473" s="198" t="s">
        <v>144</v>
      </c>
      <c r="E473" s="38"/>
      <c r="F473" s="199" t="s">
        <v>609</v>
      </c>
      <c r="G473" s="38"/>
      <c r="H473" s="38"/>
      <c r="I473" s="106"/>
      <c r="J473" s="38"/>
      <c r="K473" s="38"/>
      <c r="L473" s="41"/>
      <c r="M473" s="200"/>
      <c r="N473" s="201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144</v>
      </c>
      <c r="AU473" s="19" t="s">
        <v>79</v>
      </c>
    </row>
    <row r="474" spans="1:65" s="13" customFormat="1" ht="11.25">
      <c r="B474" s="203"/>
      <c r="C474" s="204"/>
      <c r="D474" s="198" t="s">
        <v>148</v>
      </c>
      <c r="E474" s="205" t="s">
        <v>19</v>
      </c>
      <c r="F474" s="206" t="s">
        <v>611</v>
      </c>
      <c r="G474" s="204"/>
      <c r="H474" s="207">
        <v>68.905000000000001</v>
      </c>
      <c r="I474" s="208"/>
      <c r="J474" s="204"/>
      <c r="K474" s="204"/>
      <c r="L474" s="209"/>
      <c r="M474" s="210"/>
      <c r="N474" s="211"/>
      <c r="O474" s="211"/>
      <c r="P474" s="211"/>
      <c r="Q474" s="211"/>
      <c r="R474" s="211"/>
      <c r="S474" s="211"/>
      <c r="T474" s="212"/>
      <c r="AT474" s="213" t="s">
        <v>148</v>
      </c>
      <c r="AU474" s="213" t="s">
        <v>79</v>
      </c>
      <c r="AV474" s="13" t="s">
        <v>79</v>
      </c>
      <c r="AW474" s="13" t="s">
        <v>31</v>
      </c>
      <c r="AX474" s="13" t="s">
        <v>69</v>
      </c>
      <c r="AY474" s="213" t="s">
        <v>134</v>
      </c>
    </row>
    <row r="475" spans="1:65" s="15" customFormat="1" ht="11.25">
      <c r="B475" s="224"/>
      <c r="C475" s="225"/>
      <c r="D475" s="198" t="s">
        <v>148</v>
      </c>
      <c r="E475" s="226" t="s">
        <v>19</v>
      </c>
      <c r="F475" s="227" t="s">
        <v>164</v>
      </c>
      <c r="G475" s="225"/>
      <c r="H475" s="228">
        <v>68.905000000000001</v>
      </c>
      <c r="I475" s="229"/>
      <c r="J475" s="225"/>
      <c r="K475" s="225"/>
      <c r="L475" s="230"/>
      <c r="M475" s="231"/>
      <c r="N475" s="232"/>
      <c r="O475" s="232"/>
      <c r="P475" s="232"/>
      <c r="Q475" s="232"/>
      <c r="R475" s="232"/>
      <c r="S475" s="232"/>
      <c r="T475" s="233"/>
      <c r="AT475" s="234" t="s">
        <v>148</v>
      </c>
      <c r="AU475" s="234" t="s">
        <v>79</v>
      </c>
      <c r="AV475" s="15" t="s">
        <v>142</v>
      </c>
      <c r="AW475" s="15" t="s">
        <v>31</v>
      </c>
      <c r="AX475" s="15" t="s">
        <v>77</v>
      </c>
      <c r="AY475" s="234" t="s">
        <v>134</v>
      </c>
    </row>
    <row r="476" spans="1:65" s="2" customFormat="1" ht="16.5" customHeight="1">
      <c r="A476" s="36"/>
      <c r="B476" s="37"/>
      <c r="C476" s="246" t="s">
        <v>612</v>
      </c>
      <c r="D476" s="246" t="s">
        <v>265</v>
      </c>
      <c r="E476" s="247" t="s">
        <v>613</v>
      </c>
      <c r="F476" s="248" t="s">
        <v>614</v>
      </c>
      <c r="G476" s="249" t="s">
        <v>140</v>
      </c>
      <c r="H476" s="250">
        <v>69</v>
      </c>
      <c r="I476" s="251"/>
      <c r="J476" s="252">
        <f>ROUND(I476*H476,2)</f>
        <v>0</v>
      </c>
      <c r="K476" s="248" t="s">
        <v>141</v>
      </c>
      <c r="L476" s="253"/>
      <c r="M476" s="254" t="s">
        <v>19</v>
      </c>
      <c r="N476" s="255" t="s">
        <v>40</v>
      </c>
      <c r="O476" s="66"/>
      <c r="P476" s="194">
        <f>O476*H476</f>
        <v>0</v>
      </c>
      <c r="Q476" s="194">
        <v>2.5400000000000002E-3</v>
      </c>
      <c r="R476" s="194">
        <f>Q476*H476</f>
        <v>0.17526</v>
      </c>
      <c r="S476" s="194">
        <v>0</v>
      </c>
      <c r="T476" s="195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96" t="s">
        <v>399</v>
      </c>
      <c r="AT476" s="196" t="s">
        <v>265</v>
      </c>
      <c r="AU476" s="196" t="s">
        <v>79</v>
      </c>
      <c r="AY476" s="19" t="s">
        <v>134</v>
      </c>
      <c r="BE476" s="197">
        <f>IF(N476="základní",J476,0)</f>
        <v>0</v>
      </c>
      <c r="BF476" s="197">
        <f>IF(N476="snížená",J476,0)</f>
        <v>0</v>
      </c>
      <c r="BG476" s="197">
        <f>IF(N476="zákl. přenesená",J476,0)</f>
        <v>0</v>
      </c>
      <c r="BH476" s="197">
        <f>IF(N476="sníž. přenesená",J476,0)</f>
        <v>0</v>
      </c>
      <c r="BI476" s="197">
        <f>IF(N476="nulová",J476,0)</f>
        <v>0</v>
      </c>
      <c r="BJ476" s="19" t="s">
        <v>77</v>
      </c>
      <c r="BK476" s="197">
        <f>ROUND(I476*H476,2)</f>
        <v>0</v>
      </c>
      <c r="BL476" s="19" t="s">
        <v>220</v>
      </c>
      <c r="BM476" s="196" t="s">
        <v>615</v>
      </c>
    </row>
    <row r="477" spans="1:65" s="2" customFormat="1" ht="11.25">
      <c r="A477" s="36"/>
      <c r="B477" s="37"/>
      <c r="C477" s="38"/>
      <c r="D477" s="198" t="s">
        <v>144</v>
      </c>
      <c r="E477" s="38"/>
      <c r="F477" s="199" t="s">
        <v>614</v>
      </c>
      <c r="G477" s="38"/>
      <c r="H477" s="38"/>
      <c r="I477" s="106"/>
      <c r="J477" s="38"/>
      <c r="K477" s="38"/>
      <c r="L477" s="41"/>
      <c r="M477" s="200"/>
      <c r="N477" s="201"/>
      <c r="O477" s="66"/>
      <c r="P477" s="66"/>
      <c r="Q477" s="66"/>
      <c r="R477" s="66"/>
      <c r="S477" s="66"/>
      <c r="T477" s="67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9" t="s">
        <v>144</v>
      </c>
      <c r="AU477" s="19" t="s">
        <v>79</v>
      </c>
    </row>
    <row r="478" spans="1:65" s="2" customFormat="1" ht="16.5" customHeight="1">
      <c r="A478" s="36"/>
      <c r="B478" s="37"/>
      <c r="C478" s="246" t="s">
        <v>616</v>
      </c>
      <c r="D478" s="246" t="s">
        <v>265</v>
      </c>
      <c r="E478" s="247" t="s">
        <v>617</v>
      </c>
      <c r="F478" s="248" t="s">
        <v>618</v>
      </c>
      <c r="G478" s="249" t="s">
        <v>140</v>
      </c>
      <c r="H478" s="250">
        <v>69</v>
      </c>
      <c r="I478" s="251"/>
      <c r="J478" s="252">
        <f>ROUND(I478*H478,2)</f>
        <v>0</v>
      </c>
      <c r="K478" s="248" t="s">
        <v>141</v>
      </c>
      <c r="L478" s="253"/>
      <c r="M478" s="254" t="s">
        <v>19</v>
      </c>
      <c r="N478" s="255" t="s">
        <v>40</v>
      </c>
      <c r="O478" s="66"/>
      <c r="P478" s="194">
        <f>O478*H478</f>
        <v>0</v>
      </c>
      <c r="Q478" s="194">
        <v>2.6199999999999999E-3</v>
      </c>
      <c r="R478" s="194">
        <f>Q478*H478</f>
        <v>0.18078</v>
      </c>
      <c r="S478" s="194">
        <v>0</v>
      </c>
      <c r="T478" s="195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196" t="s">
        <v>399</v>
      </c>
      <c r="AT478" s="196" t="s">
        <v>265</v>
      </c>
      <c r="AU478" s="196" t="s">
        <v>79</v>
      </c>
      <c r="AY478" s="19" t="s">
        <v>134</v>
      </c>
      <c r="BE478" s="197">
        <f>IF(N478="základní",J478,0)</f>
        <v>0</v>
      </c>
      <c r="BF478" s="197">
        <f>IF(N478="snížená",J478,0)</f>
        <v>0</v>
      </c>
      <c r="BG478" s="197">
        <f>IF(N478="zákl. přenesená",J478,0)</f>
        <v>0</v>
      </c>
      <c r="BH478" s="197">
        <f>IF(N478="sníž. přenesená",J478,0)</f>
        <v>0</v>
      </c>
      <c r="BI478" s="197">
        <f>IF(N478="nulová",J478,0)</f>
        <v>0</v>
      </c>
      <c r="BJ478" s="19" t="s">
        <v>77</v>
      </c>
      <c r="BK478" s="197">
        <f>ROUND(I478*H478,2)</f>
        <v>0</v>
      </c>
      <c r="BL478" s="19" t="s">
        <v>220</v>
      </c>
      <c r="BM478" s="196" t="s">
        <v>619</v>
      </c>
    </row>
    <row r="479" spans="1:65" s="2" customFormat="1" ht="11.25">
      <c r="A479" s="36"/>
      <c r="B479" s="37"/>
      <c r="C479" s="38"/>
      <c r="D479" s="198" t="s">
        <v>144</v>
      </c>
      <c r="E479" s="38"/>
      <c r="F479" s="199" t="s">
        <v>618</v>
      </c>
      <c r="G479" s="38"/>
      <c r="H479" s="38"/>
      <c r="I479" s="106"/>
      <c r="J479" s="38"/>
      <c r="K479" s="38"/>
      <c r="L479" s="41"/>
      <c r="M479" s="200"/>
      <c r="N479" s="201"/>
      <c r="O479" s="66"/>
      <c r="P479" s="66"/>
      <c r="Q479" s="66"/>
      <c r="R479" s="66"/>
      <c r="S479" s="66"/>
      <c r="T479" s="67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T479" s="19" t="s">
        <v>144</v>
      </c>
      <c r="AU479" s="19" t="s">
        <v>79</v>
      </c>
    </row>
    <row r="480" spans="1:65" s="2" customFormat="1" ht="16.5" customHeight="1">
      <c r="A480" s="36"/>
      <c r="B480" s="37"/>
      <c r="C480" s="185" t="s">
        <v>620</v>
      </c>
      <c r="D480" s="185" t="s">
        <v>137</v>
      </c>
      <c r="E480" s="186" t="s">
        <v>621</v>
      </c>
      <c r="F480" s="187" t="s">
        <v>622</v>
      </c>
      <c r="G480" s="188" t="s">
        <v>140</v>
      </c>
      <c r="H480" s="189">
        <v>69</v>
      </c>
      <c r="I480" s="190"/>
      <c r="J480" s="191">
        <f>ROUND(I480*H480,2)</f>
        <v>0</v>
      </c>
      <c r="K480" s="187" t="s">
        <v>19</v>
      </c>
      <c r="L480" s="41"/>
      <c r="M480" s="192" t="s">
        <v>19</v>
      </c>
      <c r="N480" s="193" t="s">
        <v>40</v>
      </c>
      <c r="O480" s="66"/>
      <c r="P480" s="194">
        <f>O480*H480</f>
        <v>0</v>
      </c>
      <c r="Q480" s="194">
        <v>0</v>
      </c>
      <c r="R480" s="194">
        <f>Q480*H480</f>
        <v>0</v>
      </c>
      <c r="S480" s="194">
        <v>0</v>
      </c>
      <c r="T480" s="195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96" t="s">
        <v>220</v>
      </c>
      <c r="AT480" s="196" t="s">
        <v>137</v>
      </c>
      <c r="AU480" s="196" t="s">
        <v>79</v>
      </c>
      <c r="AY480" s="19" t="s">
        <v>134</v>
      </c>
      <c r="BE480" s="197">
        <f>IF(N480="základní",J480,0)</f>
        <v>0</v>
      </c>
      <c r="BF480" s="197">
        <f>IF(N480="snížená",J480,0)</f>
        <v>0</v>
      </c>
      <c r="BG480" s="197">
        <f>IF(N480="zákl. přenesená",J480,0)</f>
        <v>0</v>
      </c>
      <c r="BH480" s="197">
        <f>IF(N480="sníž. přenesená",J480,0)</f>
        <v>0</v>
      </c>
      <c r="BI480" s="197">
        <f>IF(N480="nulová",J480,0)</f>
        <v>0</v>
      </c>
      <c r="BJ480" s="19" t="s">
        <v>77</v>
      </c>
      <c r="BK480" s="197">
        <f>ROUND(I480*H480,2)</f>
        <v>0</v>
      </c>
      <c r="BL480" s="19" t="s">
        <v>220</v>
      </c>
      <c r="BM480" s="196" t="s">
        <v>623</v>
      </c>
    </row>
    <row r="481" spans="1:65" s="2" customFormat="1" ht="11.25">
      <c r="A481" s="36"/>
      <c r="B481" s="37"/>
      <c r="C481" s="38"/>
      <c r="D481" s="198" t="s">
        <v>144</v>
      </c>
      <c r="E481" s="38"/>
      <c r="F481" s="199" t="s">
        <v>624</v>
      </c>
      <c r="G481" s="38"/>
      <c r="H481" s="38"/>
      <c r="I481" s="106"/>
      <c r="J481" s="38"/>
      <c r="K481" s="38"/>
      <c r="L481" s="41"/>
      <c r="M481" s="200"/>
      <c r="N481" s="201"/>
      <c r="O481" s="66"/>
      <c r="P481" s="66"/>
      <c r="Q481" s="66"/>
      <c r="R481" s="66"/>
      <c r="S481" s="66"/>
      <c r="T481" s="67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9" t="s">
        <v>144</v>
      </c>
      <c r="AU481" s="19" t="s">
        <v>79</v>
      </c>
    </row>
    <row r="482" spans="1:65" s="2" customFormat="1" ht="16.5" customHeight="1">
      <c r="A482" s="36"/>
      <c r="B482" s="37"/>
      <c r="C482" s="185" t="s">
        <v>625</v>
      </c>
      <c r="D482" s="185" t="s">
        <v>137</v>
      </c>
      <c r="E482" s="186" t="s">
        <v>626</v>
      </c>
      <c r="F482" s="187" t="s">
        <v>627</v>
      </c>
      <c r="G482" s="188" t="s">
        <v>228</v>
      </c>
      <c r="H482" s="189">
        <v>0.35599999999999998</v>
      </c>
      <c r="I482" s="190"/>
      <c r="J482" s="191">
        <f>ROUND(I482*H482,2)</f>
        <v>0</v>
      </c>
      <c r="K482" s="187" t="s">
        <v>141</v>
      </c>
      <c r="L482" s="41"/>
      <c r="M482" s="192" t="s">
        <v>19</v>
      </c>
      <c r="N482" s="193" t="s">
        <v>40</v>
      </c>
      <c r="O482" s="66"/>
      <c r="P482" s="194">
        <f>O482*H482</f>
        <v>0</v>
      </c>
      <c r="Q482" s="194">
        <v>0</v>
      </c>
      <c r="R482" s="194">
        <f>Q482*H482</f>
        <v>0</v>
      </c>
      <c r="S482" s="194">
        <v>0</v>
      </c>
      <c r="T482" s="195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96" t="s">
        <v>220</v>
      </c>
      <c r="AT482" s="196" t="s">
        <v>137</v>
      </c>
      <c r="AU482" s="196" t="s">
        <v>79</v>
      </c>
      <c r="AY482" s="19" t="s">
        <v>134</v>
      </c>
      <c r="BE482" s="197">
        <f>IF(N482="základní",J482,0)</f>
        <v>0</v>
      </c>
      <c r="BF482" s="197">
        <f>IF(N482="snížená",J482,0)</f>
        <v>0</v>
      </c>
      <c r="BG482" s="197">
        <f>IF(N482="zákl. přenesená",J482,0)</f>
        <v>0</v>
      </c>
      <c r="BH482" s="197">
        <f>IF(N482="sníž. přenesená",J482,0)</f>
        <v>0</v>
      </c>
      <c r="BI482" s="197">
        <f>IF(N482="nulová",J482,0)</f>
        <v>0</v>
      </c>
      <c r="BJ482" s="19" t="s">
        <v>77</v>
      </c>
      <c r="BK482" s="197">
        <f>ROUND(I482*H482,2)</f>
        <v>0</v>
      </c>
      <c r="BL482" s="19" t="s">
        <v>220</v>
      </c>
      <c r="BM482" s="196" t="s">
        <v>628</v>
      </c>
    </row>
    <row r="483" spans="1:65" s="2" customFormat="1" ht="19.5">
      <c r="A483" s="36"/>
      <c r="B483" s="37"/>
      <c r="C483" s="38"/>
      <c r="D483" s="198" t="s">
        <v>144</v>
      </c>
      <c r="E483" s="38"/>
      <c r="F483" s="199" t="s">
        <v>629</v>
      </c>
      <c r="G483" s="38"/>
      <c r="H483" s="38"/>
      <c r="I483" s="106"/>
      <c r="J483" s="38"/>
      <c r="K483" s="38"/>
      <c r="L483" s="41"/>
      <c r="M483" s="200"/>
      <c r="N483" s="201"/>
      <c r="O483" s="66"/>
      <c r="P483" s="66"/>
      <c r="Q483" s="66"/>
      <c r="R483" s="66"/>
      <c r="S483" s="66"/>
      <c r="T483" s="67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9" t="s">
        <v>144</v>
      </c>
      <c r="AU483" s="19" t="s">
        <v>79</v>
      </c>
    </row>
    <row r="484" spans="1:65" s="12" customFormat="1" ht="22.9" customHeight="1">
      <c r="B484" s="169"/>
      <c r="C484" s="170"/>
      <c r="D484" s="171" t="s">
        <v>68</v>
      </c>
      <c r="E484" s="183" t="s">
        <v>630</v>
      </c>
      <c r="F484" s="183" t="s">
        <v>631</v>
      </c>
      <c r="G484" s="170"/>
      <c r="H484" s="170"/>
      <c r="I484" s="173"/>
      <c r="J484" s="184">
        <f>BK484</f>
        <v>0</v>
      </c>
      <c r="K484" s="170"/>
      <c r="L484" s="175"/>
      <c r="M484" s="176"/>
      <c r="N484" s="177"/>
      <c r="O484" s="177"/>
      <c r="P484" s="178">
        <f>SUM(P485:P494)</f>
        <v>0</v>
      </c>
      <c r="Q484" s="177"/>
      <c r="R484" s="178">
        <f>SUM(R485:R494)</f>
        <v>1.848E-2</v>
      </c>
      <c r="S484" s="177"/>
      <c r="T484" s="179">
        <f>SUM(T485:T494)</f>
        <v>0</v>
      </c>
      <c r="AR484" s="180" t="s">
        <v>79</v>
      </c>
      <c r="AT484" s="181" t="s">
        <v>68</v>
      </c>
      <c r="AU484" s="181" t="s">
        <v>77</v>
      </c>
      <c r="AY484" s="180" t="s">
        <v>134</v>
      </c>
      <c r="BK484" s="182">
        <f>SUM(BK485:BK494)</f>
        <v>0</v>
      </c>
    </row>
    <row r="485" spans="1:65" s="2" customFormat="1" ht="16.5" customHeight="1">
      <c r="A485" s="36"/>
      <c r="B485" s="37"/>
      <c r="C485" s="185" t="s">
        <v>632</v>
      </c>
      <c r="D485" s="185" t="s">
        <v>137</v>
      </c>
      <c r="E485" s="186" t="s">
        <v>633</v>
      </c>
      <c r="F485" s="187" t="s">
        <v>634</v>
      </c>
      <c r="G485" s="188" t="s">
        <v>249</v>
      </c>
      <c r="H485" s="189">
        <v>7</v>
      </c>
      <c r="I485" s="190"/>
      <c r="J485" s="191">
        <f>ROUND(I485*H485,2)</f>
        <v>0</v>
      </c>
      <c r="K485" s="187" t="s">
        <v>141</v>
      </c>
      <c r="L485" s="41"/>
      <c r="M485" s="192" t="s">
        <v>19</v>
      </c>
      <c r="N485" s="193" t="s">
        <v>40</v>
      </c>
      <c r="O485" s="66"/>
      <c r="P485" s="194">
        <f>O485*H485</f>
        <v>0</v>
      </c>
      <c r="Q485" s="194">
        <v>2.64E-3</v>
      </c>
      <c r="R485" s="194">
        <f>Q485*H485</f>
        <v>1.848E-2</v>
      </c>
      <c r="S485" s="194">
        <v>0</v>
      </c>
      <c r="T485" s="195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96" t="s">
        <v>220</v>
      </c>
      <c r="AT485" s="196" t="s">
        <v>137</v>
      </c>
      <c r="AU485" s="196" t="s">
        <v>79</v>
      </c>
      <c r="AY485" s="19" t="s">
        <v>134</v>
      </c>
      <c r="BE485" s="197">
        <f>IF(N485="základní",J485,0)</f>
        <v>0</v>
      </c>
      <c r="BF485" s="197">
        <f>IF(N485="snížená",J485,0)</f>
        <v>0</v>
      </c>
      <c r="BG485" s="197">
        <f>IF(N485="zákl. přenesená",J485,0)</f>
        <v>0</v>
      </c>
      <c r="BH485" s="197">
        <f>IF(N485="sníž. přenesená",J485,0)</f>
        <v>0</v>
      </c>
      <c r="BI485" s="197">
        <f>IF(N485="nulová",J485,0)</f>
        <v>0</v>
      </c>
      <c r="BJ485" s="19" t="s">
        <v>77</v>
      </c>
      <c r="BK485" s="197">
        <f>ROUND(I485*H485,2)</f>
        <v>0</v>
      </c>
      <c r="BL485" s="19" t="s">
        <v>220</v>
      </c>
      <c r="BM485" s="196" t="s">
        <v>635</v>
      </c>
    </row>
    <row r="486" spans="1:65" s="2" customFormat="1" ht="11.25">
      <c r="A486" s="36"/>
      <c r="B486" s="37"/>
      <c r="C486" s="38"/>
      <c r="D486" s="198" t="s">
        <v>144</v>
      </c>
      <c r="E486" s="38"/>
      <c r="F486" s="199" t="s">
        <v>636</v>
      </c>
      <c r="G486" s="38"/>
      <c r="H486" s="38"/>
      <c r="I486" s="106"/>
      <c r="J486" s="38"/>
      <c r="K486" s="38"/>
      <c r="L486" s="41"/>
      <c r="M486" s="200"/>
      <c r="N486" s="201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144</v>
      </c>
      <c r="AU486" s="19" t="s">
        <v>79</v>
      </c>
    </row>
    <row r="487" spans="1:65" s="2" customFormat="1" ht="16.5" customHeight="1">
      <c r="A487" s="36"/>
      <c r="B487" s="37"/>
      <c r="C487" s="185" t="s">
        <v>637</v>
      </c>
      <c r="D487" s="185" t="s">
        <v>137</v>
      </c>
      <c r="E487" s="186" t="s">
        <v>638</v>
      </c>
      <c r="F487" s="187" t="s">
        <v>639</v>
      </c>
      <c r="G487" s="188" t="s">
        <v>505</v>
      </c>
      <c r="H487" s="189">
        <v>2</v>
      </c>
      <c r="I487" s="190"/>
      <c r="J487" s="191">
        <f>ROUND(I487*H487,2)</f>
        <v>0</v>
      </c>
      <c r="K487" s="187" t="s">
        <v>141</v>
      </c>
      <c r="L487" s="41"/>
      <c r="M487" s="192" t="s">
        <v>19</v>
      </c>
      <c r="N487" s="193" t="s">
        <v>40</v>
      </c>
      <c r="O487" s="66"/>
      <c r="P487" s="194">
        <f>O487*H487</f>
        <v>0</v>
      </c>
      <c r="Q487" s="194">
        <v>0</v>
      </c>
      <c r="R487" s="194">
        <f>Q487*H487</f>
        <v>0</v>
      </c>
      <c r="S487" s="194">
        <v>0</v>
      </c>
      <c r="T487" s="195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96" t="s">
        <v>220</v>
      </c>
      <c r="AT487" s="196" t="s">
        <v>137</v>
      </c>
      <c r="AU487" s="196" t="s">
        <v>79</v>
      </c>
      <c r="AY487" s="19" t="s">
        <v>134</v>
      </c>
      <c r="BE487" s="197">
        <f>IF(N487="základní",J487,0)</f>
        <v>0</v>
      </c>
      <c r="BF487" s="197">
        <f>IF(N487="snížená",J487,0)</f>
        <v>0</v>
      </c>
      <c r="BG487" s="197">
        <f>IF(N487="zákl. přenesená",J487,0)</f>
        <v>0</v>
      </c>
      <c r="BH487" s="197">
        <f>IF(N487="sníž. přenesená",J487,0)</f>
        <v>0</v>
      </c>
      <c r="BI487" s="197">
        <f>IF(N487="nulová",J487,0)</f>
        <v>0</v>
      </c>
      <c r="BJ487" s="19" t="s">
        <v>77</v>
      </c>
      <c r="BK487" s="197">
        <f>ROUND(I487*H487,2)</f>
        <v>0</v>
      </c>
      <c r="BL487" s="19" t="s">
        <v>220</v>
      </c>
      <c r="BM487" s="196" t="s">
        <v>640</v>
      </c>
    </row>
    <row r="488" spans="1:65" s="2" customFormat="1" ht="11.25">
      <c r="A488" s="36"/>
      <c r="B488" s="37"/>
      <c r="C488" s="38"/>
      <c r="D488" s="198" t="s">
        <v>144</v>
      </c>
      <c r="E488" s="38"/>
      <c r="F488" s="199" t="s">
        <v>641</v>
      </c>
      <c r="G488" s="38"/>
      <c r="H488" s="38"/>
      <c r="I488" s="106"/>
      <c r="J488" s="38"/>
      <c r="K488" s="38"/>
      <c r="L488" s="41"/>
      <c r="M488" s="200"/>
      <c r="N488" s="201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144</v>
      </c>
      <c r="AU488" s="19" t="s">
        <v>79</v>
      </c>
    </row>
    <row r="489" spans="1:65" s="2" customFormat="1" ht="16.5" customHeight="1">
      <c r="A489" s="36"/>
      <c r="B489" s="37"/>
      <c r="C489" s="185" t="s">
        <v>642</v>
      </c>
      <c r="D489" s="185" t="s">
        <v>137</v>
      </c>
      <c r="E489" s="186" t="s">
        <v>643</v>
      </c>
      <c r="F489" s="187" t="s">
        <v>644</v>
      </c>
      <c r="G489" s="188" t="s">
        <v>249</v>
      </c>
      <c r="H489" s="189">
        <v>87</v>
      </c>
      <c r="I489" s="190"/>
      <c r="J489" s="191">
        <f>ROUND(I489*H489,2)</f>
        <v>0</v>
      </c>
      <c r="K489" s="187" t="s">
        <v>141</v>
      </c>
      <c r="L489" s="41"/>
      <c r="M489" s="192" t="s">
        <v>19</v>
      </c>
      <c r="N489" s="193" t="s">
        <v>40</v>
      </c>
      <c r="O489" s="66"/>
      <c r="P489" s="194">
        <f>O489*H489</f>
        <v>0</v>
      </c>
      <c r="Q489" s="194">
        <v>0</v>
      </c>
      <c r="R489" s="194">
        <f>Q489*H489</f>
        <v>0</v>
      </c>
      <c r="S489" s="194">
        <v>0</v>
      </c>
      <c r="T489" s="195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96" t="s">
        <v>220</v>
      </c>
      <c r="AT489" s="196" t="s">
        <v>137</v>
      </c>
      <c r="AU489" s="196" t="s">
        <v>79</v>
      </c>
      <c r="AY489" s="19" t="s">
        <v>134</v>
      </c>
      <c r="BE489" s="197">
        <f>IF(N489="základní",J489,0)</f>
        <v>0</v>
      </c>
      <c r="BF489" s="197">
        <f>IF(N489="snížená",J489,0)</f>
        <v>0</v>
      </c>
      <c r="BG489" s="197">
        <f>IF(N489="zákl. přenesená",J489,0)</f>
        <v>0</v>
      </c>
      <c r="BH489" s="197">
        <f>IF(N489="sníž. přenesená",J489,0)</f>
        <v>0</v>
      </c>
      <c r="BI489" s="197">
        <f>IF(N489="nulová",J489,0)</f>
        <v>0</v>
      </c>
      <c r="BJ489" s="19" t="s">
        <v>77</v>
      </c>
      <c r="BK489" s="197">
        <f>ROUND(I489*H489,2)</f>
        <v>0</v>
      </c>
      <c r="BL489" s="19" t="s">
        <v>220</v>
      </c>
      <c r="BM489" s="196" t="s">
        <v>645</v>
      </c>
    </row>
    <row r="490" spans="1:65" s="2" customFormat="1" ht="11.25">
      <c r="A490" s="36"/>
      <c r="B490" s="37"/>
      <c r="C490" s="38"/>
      <c r="D490" s="198" t="s">
        <v>144</v>
      </c>
      <c r="E490" s="38"/>
      <c r="F490" s="199" t="s">
        <v>646</v>
      </c>
      <c r="G490" s="38"/>
      <c r="H490" s="38"/>
      <c r="I490" s="106"/>
      <c r="J490" s="38"/>
      <c r="K490" s="38"/>
      <c r="L490" s="41"/>
      <c r="M490" s="200"/>
      <c r="N490" s="201"/>
      <c r="O490" s="66"/>
      <c r="P490" s="66"/>
      <c r="Q490" s="66"/>
      <c r="R490" s="66"/>
      <c r="S490" s="66"/>
      <c r="T490" s="67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T490" s="19" t="s">
        <v>144</v>
      </c>
      <c r="AU490" s="19" t="s">
        <v>79</v>
      </c>
    </row>
    <row r="491" spans="1:65" s="2" customFormat="1" ht="16.5" customHeight="1">
      <c r="A491" s="36"/>
      <c r="B491" s="37"/>
      <c r="C491" s="185" t="s">
        <v>647</v>
      </c>
      <c r="D491" s="185" t="s">
        <v>137</v>
      </c>
      <c r="E491" s="186" t="s">
        <v>648</v>
      </c>
      <c r="F491" s="187" t="s">
        <v>649</v>
      </c>
      <c r="G491" s="188" t="s">
        <v>505</v>
      </c>
      <c r="H491" s="189">
        <v>1</v>
      </c>
      <c r="I491" s="190"/>
      <c r="J491" s="191">
        <f>ROUND(I491*H491,2)</f>
        <v>0</v>
      </c>
      <c r="K491" s="187" t="s">
        <v>141</v>
      </c>
      <c r="L491" s="41"/>
      <c r="M491" s="192" t="s">
        <v>19</v>
      </c>
      <c r="N491" s="193" t="s">
        <v>40</v>
      </c>
      <c r="O491" s="66"/>
      <c r="P491" s="194">
        <f>O491*H491</f>
        <v>0</v>
      </c>
      <c r="Q491" s="194">
        <v>0</v>
      </c>
      <c r="R491" s="194">
        <f>Q491*H491</f>
        <v>0</v>
      </c>
      <c r="S491" s="194">
        <v>0</v>
      </c>
      <c r="T491" s="195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96" t="s">
        <v>220</v>
      </c>
      <c r="AT491" s="196" t="s">
        <v>137</v>
      </c>
      <c r="AU491" s="196" t="s">
        <v>79</v>
      </c>
      <c r="AY491" s="19" t="s">
        <v>134</v>
      </c>
      <c r="BE491" s="197">
        <f>IF(N491="základní",J491,0)</f>
        <v>0</v>
      </c>
      <c r="BF491" s="197">
        <f>IF(N491="snížená",J491,0)</f>
        <v>0</v>
      </c>
      <c r="BG491" s="197">
        <f>IF(N491="zákl. přenesená",J491,0)</f>
        <v>0</v>
      </c>
      <c r="BH491" s="197">
        <f>IF(N491="sníž. přenesená",J491,0)</f>
        <v>0</v>
      </c>
      <c r="BI491" s="197">
        <f>IF(N491="nulová",J491,0)</f>
        <v>0</v>
      </c>
      <c r="BJ491" s="19" t="s">
        <v>77</v>
      </c>
      <c r="BK491" s="197">
        <f>ROUND(I491*H491,2)</f>
        <v>0</v>
      </c>
      <c r="BL491" s="19" t="s">
        <v>220</v>
      </c>
      <c r="BM491" s="196" t="s">
        <v>650</v>
      </c>
    </row>
    <row r="492" spans="1:65" s="2" customFormat="1" ht="11.25">
      <c r="A492" s="36"/>
      <c r="B492" s="37"/>
      <c r="C492" s="38"/>
      <c r="D492" s="198" t="s">
        <v>144</v>
      </c>
      <c r="E492" s="38"/>
      <c r="F492" s="199" t="s">
        <v>651</v>
      </c>
      <c r="G492" s="38"/>
      <c r="H492" s="38"/>
      <c r="I492" s="106"/>
      <c r="J492" s="38"/>
      <c r="K492" s="38"/>
      <c r="L492" s="41"/>
      <c r="M492" s="200"/>
      <c r="N492" s="201"/>
      <c r="O492" s="66"/>
      <c r="P492" s="66"/>
      <c r="Q492" s="66"/>
      <c r="R492" s="66"/>
      <c r="S492" s="66"/>
      <c r="T492" s="67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9" t="s">
        <v>144</v>
      </c>
      <c r="AU492" s="19" t="s">
        <v>79</v>
      </c>
    </row>
    <row r="493" spans="1:65" s="2" customFormat="1" ht="16.5" customHeight="1">
      <c r="A493" s="36"/>
      <c r="B493" s="37"/>
      <c r="C493" s="185" t="s">
        <v>652</v>
      </c>
      <c r="D493" s="185" t="s">
        <v>137</v>
      </c>
      <c r="E493" s="186" t="s">
        <v>653</v>
      </c>
      <c r="F493" s="187" t="s">
        <v>654</v>
      </c>
      <c r="G493" s="188" t="s">
        <v>228</v>
      </c>
      <c r="H493" s="189">
        <v>1.7999999999999999E-2</v>
      </c>
      <c r="I493" s="190"/>
      <c r="J493" s="191">
        <f>ROUND(I493*H493,2)</f>
        <v>0</v>
      </c>
      <c r="K493" s="187" t="s">
        <v>141</v>
      </c>
      <c r="L493" s="41"/>
      <c r="M493" s="192" t="s">
        <v>19</v>
      </c>
      <c r="N493" s="193" t="s">
        <v>40</v>
      </c>
      <c r="O493" s="66"/>
      <c r="P493" s="194">
        <f>O493*H493</f>
        <v>0</v>
      </c>
      <c r="Q493" s="194">
        <v>0</v>
      </c>
      <c r="R493" s="194">
        <f>Q493*H493</f>
        <v>0</v>
      </c>
      <c r="S493" s="194">
        <v>0</v>
      </c>
      <c r="T493" s="195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96" t="s">
        <v>220</v>
      </c>
      <c r="AT493" s="196" t="s">
        <v>137</v>
      </c>
      <c r="AU493" s="196" t="s">
        <v>79</v>
      </c>
      <c r="AY493" s="19" t="s">
        <v>134</v>
      </c>
      <c r="BE493" s="197">
        <f>IF(N493="základní",J493,0)</f>
        <v>0</v>
      </c>
      <c r="BF493" s="197">
        <f>IF(N493="snížená",J493,0)</f>
        <v>0</v>
      </c>
      <c r="BG493" s="197">
        <f>IF(N493="zákl. přenesená",J493,0)</f>
        <v>0</v>
      </c>
      <c r="BH493" s="197">
        <f>IF(N493="sníž. přenesená",J493,0)</f>
        <v>0</v>
      </c>
      <c r="BI493" s="197">
        <f>IF(N493="nulová",J493,0)</f>
        <v>0</v>
      </c>
      <c r="BJ493" s="19" t="s">
        <v>77</v>
      </c>
      <c r="BK493" s="197">
        <f>ROUND(I493*H493,2)</f>
        <v>0</v>
      </c>
      <c r="BL493" s="19" t="s">
        <v>220</v>
      </c>
      <c r="BM493" s="196" t="s">
        <v>655</v>
      </c>
    </row>
    <row r="494" spans="1:65" s="2" customFormat="1" ht="19.5">
      <c r="A494" s="36"/>
      <c r="B494" s="37"/>
      <c r="C494" s="38"/>
      <c r="D494" s="198" t="s">
        <v>144</v>
      </c>
      <c r="E494" s="38"/>
      <c r="F494" s="199" t="s">
        <v>656</v>
      </c>
      <c r="G494" s="38"/>
      <c r="H494" s="38"/>
      <c r="I494" s="106"/>
      <c r="J494" s="38"/>
      <c r="K494" s="38"/>
      <c r="L494" s="41"/>
      <c r="M494" s="200"/>
      <c r="N494" s="201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144</v>
      </c>
      <c r="AU494" s="19" t="s">
        <v>79</v>
      </c>
    </row>
    <row r="495" spans="1:65" s="12" customFormat="1" ht="22.9" customHeight="1">
      <c r="B495" s="169"/>
      <c r="C495" s="170"/>
      <c r="D495" s="171" t="s">
        <v>68</v>
      </c>
      <c r="E495" s="183" t="s">
        <v>657</v>
      </c>
      <c r="F495" s="183" t="s">
        <v>658</v>
      </c>
      <c r="G495" s="170"/>
      <c r="H495" s="170"/>
      <c r="I495" s="173"/>
      <c r="J495" s="184">
        <f>BK495</f>
        <v>0</v>
      </c>
      <c r="K495" s="170"/>
      <c r="L495" s="175"/>
      <c r="M495" s="176"/>
      <c r="N495" s="177"/>
      <c r="O495" s="177"/>
      <c r="P495" s="178">
        <f>SUM(P496:P502)</f>
        <v>0</v>
      </c>
      <c r="Q495" s="177"/>
      <c r="R495" s="178">
        <f>SUM(R496:R502)</f>
        <v>2.7019999999999999E-2</v>
      </c>
      <c r="S495" s="177"/>
      <c r="T495" s="179">
        <f>SUM(T496:T502)</f>
        <v>6.6220000000000001E-2</v>
      </c>
      <c r="AR495" s="180" t="s">
        <v>79</v>
      </c>
      <c r="AT495" s="181" t="s">
        <v>68</v>
      </c>
      <c r="AU495" s="181" t="s">
        <v>77</v>
      </c>
      <c r="AY495" s="180" t="s">
        <v>134</v>
      </c>
      <c r="BK495" s="182">
        <f>SUM(BK496:BK502)</f>
        <v>0</v>
      </c>
    </row>
    <row r="496" spans="1:65" s="2" customFormat="1" ht="16.5" customHeight="1">
      <c r="A496" s="36"/>
      <c r="B496" s="37"/>
      <c r="C496" s="185" t="s">
        <v>659</v>
      </c>
      <c r="D496" s="185" t="s">
        <v>137</v>
      </c>
      <c r="E496" s="186" t="s">
        <v>660</v>
      </c>
      <c r="F496" s="187" t="s">
        <v>661</v>
      </c>
      <c r="G496" s="188" t="s">
        <v>249</v>
      </c>
      <c r="H496" s="189">
        <v>14</v>
      </c>
      <c r="I496" s="190"/>
      <c r="J496" s="191">
        <f>ROUND(I496*H496,2)</f>
        <v>0</v>
      </c>
      <c r="K496" s="187" t="s">
        <v>141</v>
      </c>
      <c r="L496" s="41"/>
      <c r="M496" s="192" t="s">
        <v>19</v>
      </c>
      <c r="N496" s="193" t="s">
        <v>40</v>
      </c>
      <c r="O496" s="66"/>
      <c r="P496" s="194">
        <f>O496*H496</f>
        <v>0</v>
      </c>
      <c r="Q496" s="194">
        <v>5.0000000000000002E-5</v>
      </c>
      <c r="R496" s="194">
        <f>Q496*H496</f>
        <v>6.9999999999999999E-4</v>
      </c>
      <c r="S496" s="194">
        <v>4.7299999999999998E-3</v>
      </c>
      <c r="T496" s="195">
        <f>S496*H496</f>
        <v>6.6220000000000001E-2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196" t="s">
        <v>220</v>
      </c>
      <c r="AT496" s="196" t="s">
        <v>137</v>
      </c>
      <c r="AU496" s="196" t="s">
        <v>79</v>
      </c>
      <c r="AY496" s="19" t="s">
        <v>134</v>
      </c>
      <c r="BE496" s="197">
        <f>IF(N496="základní",J496,0)</f>
        <v>0</v>
      </c>
      <c r="BF496" s="197">
        <f>IF(N496="snížená",J496,0)</f>
        <v>0</v>
      </c>
      <c r="BG496" s="197">
        <f>IF(N496="zákl. přenesená",J496,0)</f>
        <v>0</v>
      </c>
      <c r="BH496" s="197">
        <f>IF(N496="sníž. přenesená",J496,0)</f>
        <v>0</v>
      </c>
      <c r="BI496" s="197">
        <f>IF(N496="nulová",J496,0)</f>
        <v>0</v>
      </c>
      <c r="BJ496" s="19" t="s">
        <v>77</v>
      </c>
      <c r="BK496" s="197">
        <f>ROUND(I496*H496,2)</f>
        <v>0</v>
      </c>
      <c r="BL496" s="19" t="s">
        <v>220</v>
      </c>
      <c r="BM496" s="196" t="s">
        <v>662</v>
      </c>
    </row>
    <row r="497" spans="1:65" s="2" customFormat="1" ht="11.25">
      <c r="A497" s="36"/>
      <c r="B497" s="37"/>
      <c r="C497" s="38"/>
      <c r="D497" s="198" t="s">
        <v>144</v>
      </c>
      <c r="E497" s="38"/>
      <c r="F497" s="199" t="s">
        <v>663</v>
      </c>
      <c r="G497" s="38"/>
      <c r="H497" s="38"/>
      <c r="I497" s="106"/>
      <c r="J497" s="38"/>
      <c r="K497" s="38"/>
      <c r="L497" s="41"/>
      <c r="M497" s="200"/>
      <c r="N497" s="201"/>
      <c r="O497" s="66"/>
      <c r="P497" s="66"/>
      <c r="Q497" s="66"/>
      <c r="R497" s="66"/>
      <c r="S497" s="66"/>
      <c r="T497" s="67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T497" s="19" t="s">
        <v>144</v>
      </c>
      <c r="AU497" s="19" t="s">
        <v>79</v>
      </c>
    </row>
    <row r="498" spans="1:65" s="13" customFormat="1" ht="11.25">
      <c r="B498" s="203"/>
      <c r="C498" s="204"/>
      <c r="D498" s="198" t="s">
        <v>148</v>
      </c>
      <c r="E498" s="205" t="s">
        <v>19</v>
      </c>
      <c r="F498" s="206" t="s">
        <v>664</v>
      </c>
      <c r="G498" s="204"/>
      <c r="H498" s="207">
        <v>14</v>
      </c>
      <c r="I498" s="208"/>
      <c r="J498" s="204"/>
      <c r="K498" s="204"/>
      <c r="L498" s="209"/>
      <c r="M498" s="210"/>
      <c r="N498" s="211"/>
      <c r="O498" s="211"/>
      <c r="P498" s="211"/>
      <c r="Q498" s="211"/>
      <c r="R498" s="211"/>
      <c r="S498" s="211"/>
      <c r="T498" s="212"/>
      <c r="AT498" s="213" t="s">
        <v>148</v>
      </c>
      <c r="AU498" s="213" t="s">
        <v>79</v>
      </c>
      <c r="AV498" s="13" t="s">
        <v>79</v>
      </c>
      <c r="AW498" s="13" t="s">
        <v>31</v>
      </c>
      <c r="AX498" s="13" t="s">
        <v>77</v>
      </c>
      <c r="AY498" s="213" t="s">
        <v>134</v>
      </c>
    </row>
    <row r="499" spans="1:65" s="2" customFormat="1" ht="16.5" customHeight="1">
      <c r="A499" s="36"/>
      <c r="B499" s="37"/>
      <c r="C499" s="185" t="s">
        <v>665</v>
      </c>
      <c r="D499" s="185" t="s">
        <v>137</v>
      </c>
      <c r="E499" s="186" t="s">
        <v>666</v>
      </c>
      <c r="F499" s="187" t="s">
        <v>667</v>
      </c>
      <c r="G499" s="188" t="s">
        <v>249</v>
      </c>
      <c r="H499" s="189">
        <v>14</v>
      </c>
      <c r="I499" s="190"/>
      <c r="J499" s="191">
        <f>ROUND(I499*H499,2)</f>
        <v>0</v>
      </c>
      <c r="K499" s="187" t="s">
        <v>141</v>
      </c>
      <c r="L499" s="41"/>
      <c r="M499" s="192" t="s">
        <v>19</v>
      </c>
      <c r="N499" s="193" t="s">
        <v>40</v>
      </c>
      <c r="O499" s="66"/>
      <c r="P499" s="194">
        <f>O499*H499</f>
        <v>0</v>
      </c>
      <c r="Q499" s="194">
        <v>1.8799999999999999E-3</v>
      </c>
      <c r="R499" s="194">
        <f>Q499*H499</f>
        <v>2.632E-2</v>
      </c>
      <c r="S499" s="194">
        <v>0</v>
      </c>
      <c r="T499" s="195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96" t="s">
        <v>220</v>
      </c>
      <c r="AT499" s="196" t="s">
        <v>137</v>
      </c>
      <c r="AU499" s="196" t="s">
        <v>79</v>
      </c>
      <c r="AY499" s="19" t="s">
        <v>134</v>
      </c>
      <c r="BE499" s="197">
        <f>IF(N499="základní",J499,0)</f>
        <v>0</v>
      </c>
      <c r="BF499" s="197">
        <f>IF(N499="snížená",J499,0)</f>
        <v>0</v>
      </c>
      <c r="BG499" s="197">
        <f>IF(N499="zákl. přenesená",J499,0)</f>
        <v>0</v>
      </c>
      <c r="BH499" s="197">
        <f>IF(N499="sníž. přenesená",J499,0)</f>
        <v>0</v>
      </c>
      <c r="BI499" s="197">
        <f>IF(N499="nulová",J499,0)</f>
        <v>0</v>
      </c>
      <c r="BJ499" s="19" t="s">
        <v>77</v>
      </c>
      <c r="BK499" s="197">
        <f>ROUND(I499*H499,2)</f>
        <v>0</v>
      </c>
      <c r="BL499" s="19" t="s">
        <v>220</v>
      </c>
      <c r="BM499" s="196" t="s">
        <v>668</v>
      </c>
    </row>
    <row r="500" spans="1:65" s="2" customFormat="1" ht="11.25">
      <c r="A500" s="36"/>
      <c r="B500" s="37"/>
      <c r="C500" s="38"/>
      <c r="D500" s="198" t="s">
        <v>144</v>
      </c>
      <c r="E500" s="38"/>
      <c r="F500" s="199" t="s">
        <v>669</v>
      </c>
      <c r="G500" s="38"/>
      <c r="H500" s="38"/>
      <c r="I500" s="106"/>
      <c r="J500" s="38"/>
      <c r="K500" s="38"/>
      <c r="L500" s="41"/>
      <c r="M500" s="200"/>
      <c r="N500" s="201"/>
      <c r="O500" s="66"/>
      <c r="P500" s="66"/>
      <c r="Q500" s="66"/>
      <c r="R500" s="66"/>
      <c r="S500" s="66"/>
      <c r="T500" s="67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9" t="s">
        <v>144</v>
      </c>
      <c r="AU500" s="19" t="s">
        <v>79</v>
      </c>
    </row>
    <row r="501" spans="1:65" s="2" customFormat="1" ht="16.5" customHeight="1">
      <c r="A501" s="36"/>
      <c r="B501" s="37"/>
      <c r="C501" s="185" t="s">
        <v>670</v>
      </c>
      <c r="D501" s="185" t="s">
        <v>137</v>
      </c>
      <c r="E501" s="186" t="s">
        <v>671</v>
      </c>
      <c r="F501" s="187" t="s">
        <v>672</v>
      </c>
      <c r="G501" s="188" t="s">
        <v>228</v>
      </c>
      <c r="H501" s="189">
        <v>2.7E-2</v>
      </c>
      <c r="I501" s="190"/>
      <c r="J501" s="191">
        <f>ROUND(I501*H501,2)</f>
        <v>0</v>
      </c>
      <c r="K501" s="187" t="s">
        <v>141</v>
      </c>
      <c r="L501" s="41"/>
      <c r="M501" s="192" t="s">
        <v>19</v>
      </c>
      <c r="N501" s="193" t="s">
        <v>40</v>
      </c>
      <c r="O501" s="66"/>
      <c r="P501" s="194">
        <f>O501*H501</f>
        <v>0</v>
      </c>
      <c r="Q501" s="194">
        <v>0</v>
      </c>
      <c r="R501" s="194">
        <f>Q501*H501</f>
        <v>0</v>
      </c>
      <c r="S501" s="194">
        <v>0</v>
      </c>
      <c r="T501" s="195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196" t="s">
        <v>220</v>
      </c>
      <c r="AT501" s="196" t="s">
        <v>137</v>
      </c>
      <c r="AU501" s="196" t="s">
        <v>79</v>
      </c>
      <c r="AY501" s="19" t="s">
        <v>134</v>
      </c>
      <c r="BE501" s="197">
        <f>IF(N501="základní",J501,0)</f>
        <v>0</v>
      </c>
      <c r="BF501" s="197">
        <f>IF(N501="snížená",J501,0)</f>
        <v>0</v>
      </c>
      <c r="BG501" s="197">
        <f>IF(N501="zákl. přenesená",J501,0)</f>
        <v>0</v>
      </c>
      <c r="BH501" s="197">
        <f>IF(N501="sníž. přenesená",J501,0)</f>
        <v>0</v>
      </c>
      <c r="BI501" s="197">
        <f>IF(N501="nulová",J501,0)</f>
        <v>0</v>
      </c>
      <c r="BJ501" s="19" t="s">
        <v>77</v>
      </c>
      <c r="BK501" s="197">
        <f>ROUND(I501*H501,2)</f>
        <v>0</v>
      </c>
      <c r="BL501" s="19" t="s">
        <v>220</v>
      </c>
      <c r="BM501" s="196" t="s">
        <v>673</v>
      </c>
    </row>
    <row r="502" spans="1:65" s="2" customFormat="1" ht="19.5">
      <c r="A502" s="36"/>
      <c r="B502" s="37"/>
      <c r="C502" s="38"/>
      <c r="D502" s="198" t="s">
        <v>144</v>
      </c>
      <c r="E502" s="38"/>
      <c r="F502" s="199" t="s">
        <v>674</v>
      </c>
      <c r="G502" s="38"/>
      <c r="H502" s="38"/>
      <c r="I502" s="106"/>
      <c r="J502" s="38"/>
      <c r="K502" s="38"/>
      <c r="L502" s="41"/>
      <c r="M502" s="200"/>
      <c r="N502" s="201"/>
      <c r="O502" s="66"/>
      <c r="P502" s="66"/>
      <c r="Q502" s="66"/>
      <c r="R502" s="66"/>
      <c r="S502" s="66"/>
      <c r="T502" s="67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T502" s="19" t="s">
        <v>144</v>
      </c>
      <c r="AU502" s="19" t="s">
        <v>79</v>
      </c>
    </row>
    <row r="503" spans="1:65" s="12" customFormat="1" ht="22.9" customHeight="1">
      <c r="B503" s="169"/>
      <c r="C503" s="170"/>
      <c r="D503" s="171" t="s">
        <v>68</v>
      </c>
      <c r="E503" s="183" t="s">
        <v>675</v>
      </c>
      <c r="F503" s="183" t="s">
        <v>676</v>
      </c>
      <c r="G503" s="170"/>
      <c r="H503" s="170"/>
      <c r="I503" s="173"/>
      <c r="J503" s="184">
        <f>BK503</f>
        <v>0</v>
      </c>
      <c r="K503" s="170"/>
      <c r="L503" s="175"/>
      <c r="M503" s="176"/>
      <c r="N503" s="177"/>
      <c r="O503" s="177"/>
      <c r="P503" s="178">
        <f>SUM(P504:P509)</f>
        <v>0</v>
      </c>
      <c r="Q503" s="177"/>
      <c r="R503" s="178">
        <f>SUM(R504:R509)</f>
        <v>5.0380000000000001E-2</v>
      </c>
      <c r="S503" s="177"/>
      <c r="T503" s="179">
        <f>SUM(T504:T509)</f>
        <v>4.7600000000000003E-2</v>
      </c>
      <c r="AR503" s="180" t="s">
        <v>79</v>
      </c>
      <c r="AT503" s="181" t="s">
        <v>68</v>
      </c>
      <c r="AU503" s="181" t="s">
        <v>77</v>
      </c>
      <c r="AY503" s="180" t="s">
        <v>134</v>
      </c>
      <c r="BK503" s="182">
        <f>SUM(BK504:BK509)</f>
        <v>0</v>
      </c>
    </row>
    <row r="504" spans="1:65" s="2" customFormat="1" ht="16.5" customHeight="1">
      <c r="A504" s="36"/>
      <c r="B504" s="37"/>
      <c r="C504" s="185" t="s">
        <v>677</v>
      </c>
      <c r="D504" s="185" t="s">
        <v>137</v>
      </c>
      <c r="E504" s="186" t="s">
        <v>678</v>
      </c>
      <c r="F504" s="187" t="s">
        <v>679</v>
      </c>
      <c r="G504" s="188" t="s">
        <v>140</v>
      </c>
      <c r="H504" s="189">
        <v>2</v>
      </c>
      <c r="I504" s="190"/>
      <c r="J504" s="191">
        <f>ROUND(I504*H504,2)</f>
        <v>0</v>
      </c>
      <c r="K504" s="187" t="s">
        <v>141</v>
      </c>
      <c r="L504" s="41"/>
      <c r="M504" s="192" t="s">
        <v>19</v>
      </c>
      <c r="N504" s="193" t="s">
        <v>40</v>
      </c>
      <c r="O504" s="66"/>
      <c r="P504" s="194">
        <f>O504*H504</f>
        <v>0</v>
      </c>
      <c r="Q504" s="194">
        <v>2.5190000000000001E-2</v>
      </c>
      <c r="R504" s="194">
        <f>Q504*H504</f>
        <v>5.0380000000000001E-2</v>
      </c>
      <c r="S504" s="194">
        <v>0</v>
      </c>
      <c r="T504" s="195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96" t="s">
        <v>220</v>
      </c>
      <c r="AT504" s="196" t="s">
        <v>137</v>
      </c>
      <c r="AU504" s="196" t="s">
        <v>79</v>
      </c>
      <c r="AY504" s="19" t="s">
        <v>134</v>
      </c>
      <c r="BE504" s="197">
        <f>IF(N504="základní",J504,0)</f>
        <v>0</v>
      </c>
      <c r="BF504" s="197">
        <f>IF(N504="snížená",J504,0)</f>
        <v>0</v>
      </c>
      <c r="BG504" s="197">
        <f>IF(N504="zákl. přenesená",J504,0)</f>
        <v>0</v>
      </c>
      <c r="BH504" s="197">
        <f>IF(N504="sníž. přenesená",J504,0)</f>
        <v>0</v>
      </c>
      <c r="BI504" s="197">
        <f>IF(N504="nulová",J504,0)</f>
        <v>0</v>
      </c>
      <c r="BJ504" s="19" t="s">
        <v>77</v>
      </c>
      <c r="BK504" s="197">
        <f>ROUND(I504*H504,2)</f>
        <v>0</v>
      </c>
      <c r="BL504" s="19" t="s">
        <v>220</v>
      </c>
      <c r="BM504" s="196" t="s">
        <v>680</v>
      </c>
    </row>
    <row r="505" spans="1:65" s="2" customFormat="1" ht="11.25">
      <c r="A505" s="36"/>
      <c r="B505" s="37"/>
      <c r="C505" s="38"/>
      <c r="D505" s="198" t="s">
        <v>144</v>
      </c>
      <c r="E505" s="38"/>
      <c r="F505" s="199" t="s">
        <v>681</v>
      </c>
      <c r="G505" s="38"/>
      <c r="H505" s="38"/>
      <c r="I505" s="106"/>
      <c r="J505" s="38"/>
      <c r="K505" s="38"/>
      <c r="L505" s="41"/>
      <c r="M505" s="200"/>
      <c r="N505" s="201"/>
      <c r="O505" s="66"/>
      <c r="P505" s="66"/>
      <c r="Q505" s="66"/>
      <c r="R505" s="66"/>
      <c r="S505" s="66"/>
      <c r="T505" s="67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9" t="s">
        <v>144</v>
      </c>
      <c r="AU505" s="19" t="s">
        <v>79</v>
      </c>
    </row>
    <row r="506" spans="1:65" s="2" customFormat="1" ht="16.5" customHeight="1">
      <c r="A506" s="36"/>
      <c r="B506" s="37"/>
      <c r="C506" s="185" t="s">
        <v>682</v>
      </c>
      <c r="D506" s="185" t="s">
        <v>137</v>
      </c>
      <c r="E506" s="186" t="s">
        <v>683</v>
      </c>
      <c r="F506" s="187" t="s">
        <v>684</v>
      </c>
      <c r="G506" s="188" t="s">
        <v>140</v>
      </c>
      <c r="H506" s="189">
        <v>2</v>
      </c>
      <c r="I506" s="190"/>
      <c r="J506" s="191">
        <f>ROUND(I506*H506,2)</f>
        <v>0</v>
      </c>
      <c r="K506" s="187" t="s">
        <v>141</v>
      </c>
      <c r="L506" s="41"/>
      <c r="M506" s="192" t="s">
        <v>19</v>
      </c>
      <c r="N506" s="193" t="s">
        <v>40</v>
      </c>
      <c r="O506" s="66"/>
      <c r="P506" s="194">
        <f>O506*H506</f>
        <v>0</v>
      </c>
      <c r="Q506" s="194">
        <v>0</v>
      </c>
      <c r="R506" s="194">
        <f>Q506*H506</f>
        <v>0</v>
      </c>
      <c r="S506" s="194">
        <v>2.3800000000000002E-2</v>
      </c>
      <c r="T506" s="195">
        <f>S506*H506</f>
        <v>4.7600000000000003E-2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196" t="s">
        <v>220</v>
      </c>
      <c r="AT506" s="196" t="s">
        <v>137</v>
      </c>
      <c r="AU506" s="196" t="s">
        <v>79</v>
      </c>
      <c r="AY506" s="19" t="s">
        <v>134</v>
      </c>
      <c r="BE506" s="197">
        <f>IF(N506="základní",J506,0)</f>
        <v>0</v>
      </c>
      <c r="BF506" s="197">
        <f>IF(N506="snížená",J506,0)</f>
        <v>0</v>
      </c>
      <c r="BG506" s="197">
        <f>IF(N506="zákl. přenesená",J506,0)</f>
        <v>0</v>
      </c>
      <c r="BH506" s="197">
        <f>IF(N506="sníž. přenesená",J506,0)</f>
        <v>0</v>
      </c>
      <c r="BI506" s="197">
        <f>IF(N506="nulová",J506,0)</f>
        <v>0</v>
      </c>
      <c r="BJ506" s="19" t="s">
        <v>77</v>
      </c>
      <c r="BK506" s="197">
        <f>ROUND(I506*H506,2)</f>
        <v>0</v>
      </c>
      <c r="BL506" s="19" t="s">
        <v>220</v>
      </c>
      <c r="BM506" s="196" t="s">
        <v>685</v>
      </c>
    </row>
    <row r="507" spans="1:65" s="2" customFormat="1" ht="11.25">
      <c r="A507" s="36"/>
      <c r="B507" s="37"/>
      <c r="C507" s="38"/>
      <c r="D507" s="198" t="s">
        <v>144</v>
      </c>
      <c r="E507" s="38"/>
      <c r="F507" s="199" t="s">
        <v>686</v>
      </c>
      <c r="G507" s="38"/>
      <c r="H507" s="38"/>
      <c r="I507" s="106"/>
      <c r="J507" s="38"/>
      <c r="K507" s="38"/>
      <c r="L507" s="41"/>
      <c r="M507" s="200"/>
      <c r="N507" s="201"/>
      <c r="O507" s="66"/>
      <c r="P507" s="66"/>
      <c r="Q507" s="66"/>
      <c r="R507" s="66"/>
      <c r="S507" s="66"/>
      <c r="T507" s="67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9" t="s">
        <v>144</v>
      </c>
      <c r="AU507" s="19" t="s">
        <v>79</v>
      </c>
    </row>
    <row r="508" spans="1:65" s="2" customFormat="1" ht="16.5" customHeight="1">
      <c r="A508" s="36"/>
      <c r="B508" s="37"/>
      <c r="C508" s="185" t="s">
        <v>687</v>
      </c>
      <c r="D508" s="185" t="s">
        <v>137</v>
      </c>
      <c r="E508" s="186" t="s">
        <v>688</v>
      </c>
      <c r="F508" s="187" t="s">
        <v>689</v>
      </c>
      <c r="G508" s="188" t="s">
        <v>228</v>
      </c>
      <c r="H508" s="189">
        <v>0.05</v>
      </c>
      <c r="I508" s="190"/>
      <c r="J508" s="191">
        <f>ROUND(I508*H508,2)</f>
        <v>0</v>
      </c>
      <c r="K508" s="187" t="s">
        <v>141</v>
      </c>
      <c r="L508" s="41"/>
      <c r="M508" s="192" t="s">
        <v>19</v>
      </c>
      <c r="N508" s="193" t="s">
        <v>40</v>
      </c>
      <c r="O508" s="66"/>
      <c r="P508" s="194">
        <f>O508*H508</f>
        <v>0</v>
      </c>
      <c r="Q508" s="194">
        <v>0</v>
      </c>
      <c r="R508" s="194">
        <f>Q508*H508</f>
        <v>0</v>
      </c>
      <c r="S508" s="194">
        <v>0</v>
      </c>
      <c r="T508" s="195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196" t="s">
        <v>220</v>
      </c>
      <c r="AT508" s="196" t="s">
        <v>137</v>
      </c>
      <c r="AU508" s="196" t="s">
        <v>79</v>
      </c>
      <c r="AY508" s="19" t="s">
        <v>134</v>
      </c>
      <c r="BE508" s="197">
        <f>IF(N508="základní",J508,0)</f>
        <v>0</v>
      </c>
      <c r="BF508" s="197">
        <f>IF(N508="snížená",J508,0)</f>
        <v>0</v>
      </c>
      <c r="BG508" s="197">
        <f>IF(N508="zákl. přenesená",J508,0)</f>
        <v>0</v>
      </c>
      <c r="BH508" s="197">
        <f>IF(N508="sníž. přenesená",J508,0)</f>
        <v>0</v>
      </c>
      <c r="BI508" s="197">
        <f>IF(N508="nulová",J508,0)</f>
        <v>0</v>
      </c>
      <c r="BJ508" s="19" t="s">
        <v>77</v>
      </c>
      <c r="BK508" s="197">
        <f>ROUND(I508*H508,2)</f>
        <v>0</v>
      </c>
      <c r="BL508" s="19" t="s">
        <v>220</v>
      </c>
      <c r="BM508" s="196" t="s">
        <v>690</v>
      </c>
    </row>
    <row r="509" spans="1:65" s="2" customFormat="1" ht="19.5">
      <c r="A509" s="36"/>
      <c r="B509" s="37"/>
      <c r="C509" s="38"/>
      <c r="D509" s="198" t="s">
        <v>144</v>
      </c>
      <c r="E509" s="38"/>
      <c r="F509" s="199" t="s">
        <v>691</v>
      </c>
      <c r="G509" s="38"/>
      <c r="H509" s="38"/>
      <c r="I509" s="106"/>
      <c r="J509" s="38"/>
      <c r="K509" s="38"/>
      <c r="L509" s="41"/>
      <c r="M509" s="200"/>
      <c r="N509" s="201"/>
      <c r="O509" s="66"/>
      <c r="P509" s="66"/>
      <c r="Q509" s="66"/>
      <c r="R509" s="66"/>
      <c r="S509" s="66"/>
      <c r="T509" s="67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T509" s="19" t="s">
        <v>144</v>
      </c>
      <c r="AU509" s="19" t="s">
        <v>79</v>
      </c>
    </row>
    <row r="510" spans="1:65" s="12" customFormat="1" ht="22.9" customHeight="1">
      <c r="B510" s="169"/>
      <c r="C510" s="170"/>
      <c r="D510" s="171" t="s">
        <v>68</v>
      </c>
      <c r="E510" s="183" t="s">
        <v>692</v>
      </c>
      <c r="F510" s="183" t="s">
        <v>693</v>
      </c>
      <c r="G510" s="170"/>
      <c r="H510" s="170"/>
      <c r="I510" s="173"/>
      <c r="J510" s="184">
        <f>BK510</f>
        <v>0</v>
      </c>
      <c r="K510" s="170"/>
      <c r="L510" s="175"/>
      <c r="M510" s="176"/>
      <c r="N510" s="177"/>
      <c r="O510" s="177"/>
      <c r="P510" s="178">
        <f>SUM(P511:P515)</f>
        <v>0</v>
      </c>
      <c r="Q510" s="177"/>
      <c r="R510" s="178">
        <f>SUM(R511:R515)</f>
        <v>0</v>
      </c>
      <c r="S510" s="177"/>
      <c r="T510" s="179">
        <f>SUM(T511:T515)</f>
        <v>0</v>
      </c>
      <c r="AR510" s="180" t="s">
        <v>79</v>
      </c>
      <c r="AT510" s="181" t="s">
        <v>68</v>
      </c>
      <c r="AU510" s="181" t="s">
        <v>77</v>
      </c>
      <c r="AY510" s="180" t="s">
        <v>134</v>
      </c>
      <c r="BK510" s="182">
        <f>SUM(BK511:BK515)</f>
        <v>0</v>
      </c>
    </row>
    <row r="511" spans="1:65" s="2" customFormat="1" ht="16.5" customHeight="1">
      <c r="A511" s="36"/>
      <c r="B511" s="37"/>
      <c r="C511" s="185" t="s">
        <v>694</v>
      </c>
      <c r="D511" s="185" t="s">
        <v>137</v>
      </c>
      <c r="E511" s="186" t="s">
        <v>695</v>
      </c>
      <c r="F511" s="187" t="s">
        <v>696</v>
      </c>
      <c r="G511" s="188" t="s">
        <v>505</v>
      </c>
      <c r="H511" s="189">
        <v>2</v>
      </c>
      <c r="I511" s="190"/>
      <c r="J511" s="191">
        <f>ROUND(I511*H511,2)</f>
        <v>0</v>
      </c>
      <c r="K511" s="187" t="s">
        <v>141</v>
      </c>
      <c r="L511" s="41"/>
      <c r="M511" s="192" t="s">
        <v>19</v>
      </c>
      <c r="N511" s="193" t="s">
        <v>40</v>
      </c>
      <c r="O511" s="66"/>
      <c r="P511" s="194">
        <f>O511*H511</f>
        <v>0</v>
      </c>
      <c r="Q511" s="194">
        <v>0</v>
      </c>
      <c r="R511" s="194">
        <f>Q511*H511</f>
        <v>0</v>
      </c>
      <c r="S511" s="194">
        <v>0</v>
      </c>
      <c r="T511" s="195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196" t="s">
        <v>220</v>
      </c>
      <c r="AT511" s="196" t="s">
        <v>137</v>
      </c>
      <c r="AU511" s="196" t="s">
        <v>79</v>
      </c>
      <c r="AY511" s="19" t="s">
        <v>134</v>
      </c>
      <c r="BE511" s="197">
        <f>IF(N511="základní",J511,0)</f>
        <v>0</v>
      </c>
      <c r="BF511" s="197">
        <f>IF(N511="snížená",J511,0)</f>
        <v>0</v>
      </c>
      <c r="BG511" s="197">
        <f>IF(N511="zákl. přenesená",J511,0)</f>
        <v>0</v>
      </c>
      <c r="BH511" s="197">
        <f>IF(N511="sníž. přenesená",J511,0)</f>
        <v>0</v>
      </c>
      <c r="BI511" s="197">
        <f>IF(N511="nulová",J511,0)</f>
        <v>0</v>
      </c>
      <c r="BJ511" s="19" t="s">
        <v>77</v>
      </c>
      <c r="BK511" s="197">
        <f>ROUND(I511*H511,2)</f>
        <v>0</v>
      </c>
      <c r="BL511" s="19" t="s">
        <v>220</v>
      </c>
      <c r="BM511" s="196" t="s">
        <v>697</v>
      </c>
    </row>
    <row r="512" spans="1:65" s="2" customFormat="1" ht="11.25">
      <c r="A512" s="36"/>
      <c r="B512" s="37"/>
      <c r="C512" s="38"/>
      <c r="D512" s="198" t="s">
        <v>144</v>
      </c>
      <c r="E512" s="38"/>
      <c r="F512" s="199" t="s">
        <v>696</v>
      </c>
      <c r="G512" s="38"/>
      <c r="H512" s="38"/>
      <c r="I512" s="106"/>
      <c r="J512" s="38"/>
      <c r="K512" s="38"/>
      <c r="L512" s="41"/>
      <c r="M512" s="200"/>
      <c r="N512" s="201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144</v>
      </c>
      <c r="AU512" s="19" t="s">
        <v>79</v>
      </c>
    </row>
    <row r="513" spans="1:65" s="13" customFormat="1" ht="11.25">
      <c r="B513" s="203"/>
      <c r="C513" s="204"/>
      <c r="D513" s="198" t="s">
        <v>148</v>
      </c>
      <c r="E513" s="205" t="s">
        <v>19</v>
      </c>
      <c r="F513" s="206" t="s">
        <v>698</v>
      </c>
      <c r="G513" s="204"/>
      <c r="H513" s="207">
        <v>2</v>
      </c>
      <c r="I513" s="208"/>
      <c r="J513" s="204"/>
      <c r="K513" s="204"/>
      <c r="L513" s="209"/>
      <c r="M513" s="210"/>
      <c r="N513" s="211"/>
      <c r="O513" s="211"/>
      <c r="P513" s="211"/>
      <c r="Q513" s="211"/>
      <c r="R513" s="211"/>
      <c r="S513" s="211"/>
      <c r="T513" s="212"/>
      <c r="AT513" s="213" t="s">
        <v>148</v>
      </c>
      <c r="AU513" s="213" t="s">
        <v>79</v>
      </c>
      <c r="AV513" s="13" t="s">
        <v>79</v>
      </c>
      <c r="AW513" s="13" t="s">
        <v>31</v>
      </c>
      <c r="AX513" s="13" t="s">
        <v>77</v>
      </c>
      <c r="AY513" s="213" t="s">
        <v>134</v>
      </c>
    </row>
    <row r="514" spans="1:65" s="2" customFormat="1" ht="16.5" customHeight="1">
      <c r="A514" s="36"/>
      <c r="B514" s="37"/>
      <c r="C514" s="246" t="s">
        <v>699</v>
      </c>
      <c r="D514" s="246" t="s">
        <v>265</v>
      </c>
      <c r="E514" s="247" t="s">
        <v>700</v>
      </c>
      <c r="F514" s="248" t="s">
        <v>701</v>
      </c>
      <c r="G514" s="249" t="s">
        <v>505</v>
      </c>
      <c r="H514" s="250">
        <v>2</v>
      </c>
      <c r="I514" s="251"/>
      <c r="J514" s="252">
        <f>ROUND(I514*H514,2)</f>
        <v>0</v>
      </c>
      <c r="K514" s="248" t="s">
        <v>19</v>
      </c>
      <c r="L514" s="253"/>
      <c r="M514" s="254" t="s">
        <v>19</v>
      </c>
      <c r="N514" s="255" t="s">
        <v>40</v>
      </c>
      <c r="O514" s="66"/>
      <c r="P514" s="194">
        <f>O514*H514</f>
        <v>0</v>
      </c>
      <c r="Q514" s="194">
        <v>0</v>
      </c>
      <c r="R514" s="194">
        <f>Q514*H514</f>
        <v>0</v>
      </c>
      <c r="S514" s="194">
        <v>0</v>
      </c>
      <c r="T514" s="195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96" t="s">
        <v>399</v>
      </c>
      <c r="AT514" s="196" t="s">
        <v>265</v>
      </c>
      <c r="AU514" s="196" t="s">
        <v>79</v>
      </c>
      <c r="AY514" s="19" t="s">
        <v>134</v>
      </c>
      <c r="BE514" s="197">
        <f>IF(N514="základní",J514,0)</f>
        <v>0</v>
      </c>
      <c r="BF514" s="197">
        <f>IF(N514="snížená",J514,0)</f>
        <v>0</v>
      </c>
      <c r="BG514" s="197">
        <f>IF(N514="zákl. přenesená",J514,0)</f>
        <v>0</v>
      </c>
      <c r="BH514" s="197">
        <f>IF(N514="sníž. přenesená",J514,0)</f>
        <v>0</v>
      </c>
      <c r="BI514" s="197">
        <f>IF(N514="nulová",J514,0)</f>
        <v>0</v>
      </c>
      <c r="BJ514" s="19" t="s">
        <v>77</v>
      </c>
      <c r="BK514" s="197">
        <f>ROUND(I514*H514,2)</f>
        <v>0</v>
      </c>
      <c r="BL514" s="19" t="s">
        <v>220</v>
      </c>
      <c r="BM514" s="196" t="s">
        <v>702</v>
      </c>
    </row>
    <row r="515" spans="1:65" s="2" customFormat="1" ht="11.25">
      <c r="A515" s="36"/>
      <c r="B515" s="37"/>
      <c r="C515" s="38"/>
      <c r="D515" s="198" t="s">
        <v>144</v>
      </c>
      <c r="E515" s="38"/>
      <c r="F515" s="199" t="s">
        <v>701</v>
      </c>
      <c r="G515" s="38"/>
      <c r="H515" s="38"/>
      <c r="I515" s="106"/>
      <c r="J515" s="38"/>
      <c r="K515" s="38"/>
      <c r="L515" s="41"/>
      <c r="M515" s="200"/>
      <c r="N515" s="201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144</v>
      </c>
      <c r="AU515" s="19" t="s">
        <v>79</v>
      </c>
    </row>
    <row r="516" spans="1:65" s="12" customFormat="1" ht="22.9" customHeight="1">
      <c r="B516" s="169"/>
      <c r="C516" s="170"/>
      <c r="D516" s="171" t="s">
        <v>68</v>
      </c>
      <c r="E516" s="183" t="s">
        <v>703</v>
      </c>
      <c r="F516" s="183" t="s">
        <v>704</v>
      </c>
      <c r="G516" s="170"/>
      <c r="H516" s="170"/>
      <c r="I516" s="173"/>
      <c r="J516" s="184">
        <f>BK516</f>
        <v>0</v>
      </c>
      <c r="K516" s="170"/>
      <c r="L516" s="175"/>
      <c r="M516" s="176"/>
      <c r="N516" s="177"/>
      <c r="O516" s="177"/>
      <c r="P516" s="178">
        <f>SUM(P517:P522)</f>
        <v>0</v>
      </c>
      <c r="Q516" s="177"/>
      <c r="R516" s="178">
        <f>SUM(R517:R522)</f>
        <v>0</v>
      </c>
      <c r="S516" s="177"/>
      <c r="T516" s="179">
        <f>SUM(T517:T522)</f>
        <v>7.5000000000000011E-2</v>
      </c>
      <c r="AR516" s="180" t="s">
        <v>79</v>
      </c>
      <c r="AT516" s="181" t="s">
        <v>68</v>
      </c>
      <c r="AU516" s="181" t="s">
        <v>77</v>
      </c>
      <c r="AY516" s="180" t="s">
        <v>134</v>
      </c>
      <c r="BK516" s="182">
        <f>SUM(BK517:BK522)</f>
        <v>0</v>
      </c>
    </row>
    <row r="517" spans="1:65" s="2" customFormat="1" ht="16.5" customHeight="1">
      <c r="A517" s="36"/>
      <c r="B517" s="37"/>
      <c r="C517" s="185" t="s">
        <v>705</v>
      </c>
      <c r="D517" s="185" t="s">
        <v>137</v>
      </c>
      <c r="E517" s="186" t="s">
        <v>706</v>
      </c>
      <c r="F517" s="187" t="s">
        <v>707</v>
      </c>
      <c r="G517" s="188" t="s">
        <v>505</v>
      </c>
      <c r="H517" s="189">
        <v>3</v>
      </c>
      <c r="I517" s="190"/>
      <c r="J517" s="191">
        <f>ROUND(I517*H517,2)</f>
        <v>0</v>
      </c>
      <c r="K517" s="187" t="s">
        <v>141</v>
      </c>
      <c r="L517" s="41"/>
      <c r="M517" s="192" t="s">
        <v>19</v>
      </c>
      <c r="N517" s="193" t="s">
        <v>40</v>
      </c>
      <c r="O517" s="66"/>
      <c r="P517" s="194">
        <f>O517*H517</f>
        <v>0</v>
      </c>
      <c r="Q517" s="194">
        <v>0</v>
      </c>
      <c r="R517" s="194">
        <f>Q517*H517</f>
        <v>0</v>
      </c>
      <c r="S517" s="194">
        <v>2.5000000000000001E-2</v>
      </c>
      <c r="T517" s="195">
        <f>S517*H517</f>
        <v>7.5000000000000011E-2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96" t="s">
        <v>220</v>
      </c>
      <c r="AT517" s="196" t="s">
        <v>137</v>
      </c>
      <c r="AU517" s="196" t="s">
        <v>79</v>
      </c>
      <c r="AY517" s="19" t="s">
        <v>134</v>
      </c>
      <c r="BE517" s="197">
        <f>IF(N517="základní",J517,0)</f>
        <v>0</v>
      </c>
      <c r="BF517" s="197">
        <f>IF(N517="snížená",J517,0)</f>
        <v>0</v>
      </c>
      <c r="BG517" s="197">
        <f>IF(N517="zákl. přenesená",J517,0)</f>
        <v>0</v>
      </c>
      <c r="BH517" s="197">
        <f>IF(N517="sníž. přenesená",J517,0)</f>
        <v>0</v>
      </c>
      <c r="BI517" s="197">
        <f>IF(N517="nulová",J517,0)</f>
        <v>0</v>
      </c>
      <c r="BJ517" s="19" t="s">
        <v>77</v>
      </c>
      <c r="BK517" s="197">
        <f>ROUND(I517*H517,2)</f>
        <v>0</v>
      </c>
      <c r="BL517" s="19" t="s">
        <v>220</v>
      </c>
      <c r="BM517" s="196" t="s">
        <v>708</v>
      </c>
    </row>
    <row r="518" spans="1:65" s="2" customFormat="1" ht="19.5">
      <c r="A518" s="36"/>
      <c r="B518" s="37"/>
      <c r="C518" s="38"/>
      <c r="D518" s="198" t="s">
        <v>144</v>
      </c>
      <c r="E518" s="38"/>
      <c r="F518" s="199" t="s">
        <v>709</v>
      </c>
      <c r="G518" s="38"/>
      <c r="H518" s="38"/>
      <c r="I518" s="106"/>
      <c r="J518" s="38"/>
      <c r="K518" s="38"/>
      <c r="L518" s="41"/>
      <c r="M518" s="200"/>
      <c r="N518" s="201"/>
      <c r="O518" s="66"/>
      <c r="P518" s="66"/>
      <c r="Q518" s="66"/>
      <c r="R518" s="66"/>
      <c r="S518" s="66"/>
      <c r="T518" s="67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9" t="s">
        <v>144</v>
      </c>
      <c r="AU518" s="19" t="s">
        <v>79</v>
      </c>
    </row>
    <row r="519" spans="1:65" s="13" customFormat="1" ht="11.25">
      <c r="B519" s="203"/>
      <c r="C519" s="204"/>
      <c r="D519" s="198" t="s">
        <v>148</v>
      </c>
      <c r="E519" s="205" t="s">
        <v>19</v>
      </c>
      <c r="F519" s="206" t="s">
        <v>710</v>
      </c>
      <c r="G519" s="204"/>
      <c r="H519" s="207">
        <v>3</v>
      </c>
      <c r="I519" s="208"/>
      <c r="J519" s="204"/>
      <c r="K519" s="204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148</v>
      </c>
      <c r="AU519" s="213" t="s">
        <v>79</v>
      </c>
      <c r="AV519" s="13" t="s">
        <v>79</v>
      </c>
      <c r="AW519" s="13" t="s">
        <v>31</v>
      </c>
      <c r="AX519" s="13" t="s">
        <v>77</v>
      </c>
      <c r="AY519" s="213" t="s">
        <v>134</v>
      </c>
    </row>
    <row r="520" spans="1:65" s="2" customFormat="1" ht="16.5" customHeight="1">
      <c r="A520" s="36"/>
      <c r="B520" s="37"/>
      <c r="C520" s="185" t="s">
        <v>711</v>
      </c>
      <c r="D520" s="185" t="s">
        <v>137</v>
      </c>
      <c r="E520" s="186" t="s">
        <v>712</v>
      </c>
      <c r="F520" s="187" t="s">
        <v>713</v>
      </c>
      <c r="G520" s="188" t="s">
        <v>505</v>
      </c>
      <c r="H520" s="189">
        <v>3</v>
      </c>
      <c r="I520" s="190"/>
      <c r="J520" s="191">
        <f>ROUND(I520*H520,2)</f>
        <v>0</v>
      </c>
      <c r="K520" s="187" t="s">
        <v>141</v>
      </c>
      <c r="L520" s="41"/>
      <c r="M520" s="192" t="s">
        <v>19</v>
      </c>
      <c r="N520" s="193" t="s">
        <v>40</v>
      </c>
      <c r="O520" s="66"/>
      <c r="P520" s="194">
        <f>O520*H520</f>
        <v>0</v>
      </c>
      <c r="Q520" s="194">
        <v>0</v>
      </c>
      <c r="R520" s="194">
        <f>Q520*H520</f>
        <v>0</v>
      </c>
      <c r="S520" s="194">
        <v>0</v>
      </c>
      <c r="T520" s="195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196" t="s">
        <v>220</v>
      </c>
      <c r="AT520" s="196" t="s">
        <v>137</v>
      </c>
      <c r="AU520" s="196" t="s">
        <v>79</v>
      </c>
      <c r="AY520" s="19" t="s">
        <v>134</v>
      </c>
      <c r="BE520" s="197">
        <f>IF(N520="základní",J520,0)</f>
        <v>0</v>
      </c>
      <c r="BF520" s="197">
        <f>IF(N520="snížená",J520,0)</f>
        <v>0</v>
      </c>
      <c r="BG520" s="197">
        <f>IF(N520="zákl. přenesená",J520,0)</f>
        <v>0</v>
      </c>
      <c r="BH520" s="197">
        <f>IF(N520="sníž. přenesená",J520,0)</f>
        <v>0</v>
      </c>
      <c r="BI520" s="197">
        <f>IF(N520="nulová",J520,0)</f>
        <v>0</v>
      </c>
      <c r="BJ520" s="19" t="s">
        <v>77</v>
      </c>
      <c r="BK520" s="197">
        <f>ROUND(I520*H520,2)</f>
        <v>0</v>
      </c>
      <c r="BL520" s="19" t="s">
        <v>220</v>
      </c>
      <c r="BM520" s="196" t="s">
        <v>714</v>
      </c>
    </row>
    <row r="521" spans="1:65" s="2" customFormat="1" ht="11.25">
      <c r="A521" s="36"/>
      <c r="B521" s="37"/>
      <c r="C521" s="38"/>
      <c r="D521" s="198" t="s">
        <v>144</v>
      </c>
      <c r="E521" s="38"/>
      <c r="F521" s="199" t="s">
        <v>715</v>
      </c>
      <c r="G521" s="38"/>
      <c r="H521" s="38"/>
      <c r="I521" s="106"/>
      <c r="J521" s="38"/>
      <c r="K521" s="38"/>
      <c r="L521" s="41"/>
      <c r="M521" s="200"/>
      <c r="N521" s="201"/>
      <c r="O521" s="66"/>
      <c r="P521" s="66"/>
      <c r="Q521" s="66"/>
      <c r="R521" s="66"/>
      <c r="S521" s="66"/>
      <c r="T521" s="67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T521" s="19" t="s">
        <v>144</v>
      </c>
      <c r="AU521" s="19" t="s">
        <v>79</v>
      </c>
    </row>
    <row r="522" spans="1:65" s="13" customFormat="1" ht="11.25">
      <c r="B522" s="203"/>
      <c r="C522" s="204"/>
      <c r="D522" s="198" t="s">
        <v>148</v>
      </c>
      <c r="E522" s="205" t="s">
        <v>19</v>
      </c>
      <c r="F522" s="206" t="s">
        <v>710</v>
      </c>
      <c r="G522" s="204"/>
      <c r="H522" s="207">
        <v>3</v>
      </c>
      <c r="I522" s="208"/>
      <c r="J522" s="204"/>
      <c r="K522" s="204"/>
      <c r="L522" s="209"/>
      <c r="M522" s="210"/>
      <c r="N522" s="211"/>
      <c r="O522" s="211"/>
      <c r="P522" s="211"/>
      <c r="Q522" s="211"/>
      <c r="R522" s="211"/>
      <c r="S522" s="211"/>
      <c r="T522" s="212"/>
      <c r="AT522" s="213" t="s">
        <v>148</v>
      </c>
      <c r="AU522" s="213" t="s">
        <v>79</v>
      </c>
      <c r="AV522" s="13" t="s">
        <v>79</v>
      </c>
      <c r="AW522" s="13" t="s">
        <v>31</v>
      </c>
      <c r="AX522" s="13" t="s">
        <v>77</v>
      </c>
      <c r="AY522" s="213" t="s">
        <v>134</v>
      </c>
    </row>
    <row r="523" spans="1:65" s="12" customFormat="1" ht="22.9" customHeight="1">
      <c r="B523" s="169"/>
      <c r="C523" s="170"/>
      <c r="D523" s="171" t="s">
        <v>68</v>
      </c>
      <c r="E523" s="183" t="s">
        <v>716</v>
      </c>
      <c r="F523" s="183" t="s">
        <v>717</v>
      </c>
      <c r="G523" s="170"/>
      <c r="H523" s="170"/>
      <c r="I523" s="173"/>
      <c r="J523" s="184">
        <f>BK523</f>
        <v>0</v>
      </c>
      <c r="K523" s="170"/>
      <c r="L523" s="175"/>
      <c r="M523" s="176"/>
      <c r="N523" s="177"/>
      <c r="O523" s="177"/>
      <c r="P523" s="178">
        <f>SUM(P524:P551)</f>
        <v>0</v>
      </c>
      <c r="Q523" s="177"/>
      <c r="R523" s="178">
        <f>SUM(R524:R551)</f>
        <v>2.1231014899999998</v>
      </c>
      <c r="S523" s="177"/>
      <c r="T523" s="179">
        <f>SUM(T524:T551)</f>
        <v>1.5925050000000001</v>
      </c>
      <c r="AR523" s="180" t="s">
        <v>79</v>
      </c>
      <c r="AT523" s="181" t="s">
        <v>68</v>
      </c>
      <c r="AU523" s="181" t="s">
        <v>77</v>
      </c>
      <c r="AY523" s="180" t="s">
        <v>134</v>
      </c>
      <c r="BK523" s="182">
        <f>SUM(BK524:BK551)</f>
        <v>0</v>
      </c>
    </row>
    <row r="524" spans="1:65" s="2" customFormat="1" ht="16.5" customHeight="1">
      <c r="A524" s="36"/>
      <c r="B524" s="37"/>
      <c r="C524" s="185" t="s">
        <v>718</v>
      </c>
      <c r="D524" s="185" t="s">
        <v>137</v>
      </c>
      <c r="E524" s="186" t="s">
        <v>719</v>
      </c>
      <c r="F524" s="187" t="s">
        <v>720</v>
      </c>
      <c r="G524" s="188" t="s">
        <v>157</v>
      </c>
      <c r="H524" s="189">
        <v>1.641</v>
      </c>
      <c r="I524" s="190"/>
      <c r="J524" s="191">
        <f>ROUND(I524*H524,2)</f>
        <v>0</v>
      </c>
      <c r="K524" s="187" t="s">
        <v>141</v>
      </c>
      <c r="L524" s="41"/>
      <c r="M524" s="192" t="s">
        <v>19</v>
      </c>
      <c r="N524" s="193" t="s">
        <v>40</v>
      </c>
      <c r="O524" s="66"/>
      <c r="P524" s="194">
        <f>O524*H524</f>
        <v>0</v>
      </c>
      <c r="Q524" s="194">
        <v>1.89E-3</v>
      </c>
      <c r="R524" s="194">
        <f>Q524*H524</f>
        <v>3.1014900000000001E-3</v>
      </c>
      <c r="S524" s="194">
        <v>0</v>
      </c>
      <c r="T524" s="195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196" t="s">
        <v>220</v>
      </c>
      <c r="AT524" s="196" t="s">
        <v>137</v>
      </c>
      <c r="AU524" s="196" t="s">
        <v>79</v>
      </c>
      <c r="AY524" s="19" t="s">
        <v>134</v>
      </c>
      <c r="BE524" s="197">
        <f>IF(N524="základní",J524,0)</f>
        <v>0</v>
      </c>
      <c r="BF524" s="197">
        <f>IF(N524="snížená",J524,0)</f>
        <v>0</v>
      </c>
      <c r="BG524" s="197">
        <f>IF(N524="zákl. přenesená",J524,0)</f>
        <v>0</v>
      </c>
      <c r="BH524" s="197">
        <f>IF(N524="sníž. přenesená",J524,0)</f>
        <v>0</v>
      </c>
      <c r="BI524" s="197">
        <f>IF(N524="nulová",J524,0)</f>
        <v>0</v>
      </c>
      <c r="BJ524" s="19" t="s">
        <v>77</v>
      </c>
      <c r="BK524" s="197">
        <f>ROUND(I524*H524,2)</f>
        <v>0</v>
      </c>
      <c r="BL524" s="19" t="s">
        <v>220</v>
      </c>
      <c r="BM524" s="196" t="s">
        <v>721</v>
      </c>
    </row>
    <row r="525" spans="1:65" s="2" customFormat="1" ht="19.5">
      <c r="A525" s="36"/>
      <c r="B525" s="37"/>
      <c r="C525" s="38"/>
      <c r="D525" s="198" t="s">
        <v>144</v>
      </c>
      <c r="E525" s="38"/>
      <c r="F525" s="199" t="s">
        <v>722</v>
      </c>
      <c r="G525" s="38"/>
      <c r="H525" s="38"/>
      <c r="I525" s="106"/>
      <c r="J525" s="38"/>
      <c r="K525" s="38"/>
      <c r="L525" s="41"/>
      <c r="M525" s="200"/>
      <c r="N525" s="201"/>
      <c r="O525" s="66"/>
      <c r="P525" s="66"/>
      <c r="Q525" s="66"/>
      <c r="R525" s="66"/>
      <c r="S525" s="66"/>
      <c r="T525" s="67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9" t="s">
        <v>144</v>
      </c>
      <c r="AU525" s="19" t="s">
        <v>79</v>
      </c>
    </row>
    <row r="526" spans="1:65" s="13" customFormat="1" ht="11.25">
      <c r="B526" s="203"/>
      <c r="C526" s="204"/>
      <c r="D526" s="198" t="s">
        <v>148</v>
      </c>
      <c r="E526" s="205" t="s">
        <v>19</v>
      </c>
      <c r="F526" s="206" t="s">
        <v>723</v>
      </c>
      <c r="G526" s="204"/>
      <c r="H526" s="207">
        <v>1.641</v>
      </c>
      <c r="I526" s="208"/>
      <c r="J526" s="204"/>
      <c r="K526" s="204"/>
      <c r="L526" s="209"/>
      <c r="M526" s="210"/>
      <c r="N526" s="211"/>
      <c r="O526" s="211"/>
      <c r="P526" s="211"/>
      <c r="Q526" s="211"/>
      <c r="R526" s="211"/>
      <c r="S526" s="211"/>
      <c r="T526" s="212"/>
      <c r="AT526" s="213" t="s">
        <v>148</v>
      </c>
      <c r="AU526" s="213" t="s">
        <v>79</v>
      </c>
      <c r="AV526" s="13" t="s">
        <v>79</v>
      </c>
      <c r="AW526" s="13" t="s">
        <v>31</v>
      </c>
      <c r="AX526" s="13" t="s">
        <v>77</v>
      </c>
      <c r="AY526" s="213" t="s">
        <v>134</v>
      </c>
    </row>
    <row r="527" spans="1:65" s="2" customFormat="1" ht="16.5" customHeight="1">
      <c r="A527" s="36"/>
      <c r="B527" s="37"/>
      <c r="C527" s="185" t="s">
        <v>724</v>
      </c>
      <c r="D527" s="185" t="s">
        <v>137</v>
      </c>
      <c r="E527" s="186" t="s">
        <v>725</v>
      </c>
      <c r="F527" s="187" t="s">
        <v>726</v>
      </c>
      <c r="G527" s="188" t="s">
        <v>140</v>
      </c>
      <c r="H527" s="189">
        <v>72.510999999999996</v>
      </c>
      <c r="I527" s="190"/>
      <c r="J527" s="191">
        <f>ROUND(I527*H527,2)</f>
        <v>0</v>
      </c>
      <c r="K527" s="187" t="s">
        <v>141</v>
      </c>
      <c r="L527" s="41"/>
      <c r="M527" s="192" t="s">
        <v>19</v>
      </c>
      <c r="N527" s="193" t="s">
        <v>40</v>
      </c>
      <c r="O527" s="66"/>
      <c r="P527" s="194">
        <f>O527*H527</f>
        <v>0</v>
      </c>
      <c r="Q527" s="194">
        <v>0</v>
      </c>
      <c r="R527" s="194">
        <f>Q527*H527</f>
        <v>0</v>
      </c>
      <c r="S527" s="194">
        <v>1.4999999999999999E-2</v>
      </c>
      <c r="T527" s="195">
        <f>S527*H527</f>
        <v>1.0876649999999999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96" t="s">
        <v>220</v>
      </c>
      <c r="AT527" s="196" t="s">
        <v>137</v>
      </c>
      <c r="AU527" s="196" t="s">
        <v>79</v>
      </c>
      <c r="AY527" s="19" t="s">
        <v>134</v>
      </c>
      <c r="BE527" s="197">
        <f>IF(N527="základní",J527,0)</f>
        <v>0</v>
      </c>
      <c r="BF527" s="197">
        <f>IF(N527="snížená",J527,0)</f>
        <v>0</v>
      </c>
      <c r="BG527" s="197">
        <f>IF(N527="zákl. přenesená",J527,0)</f>
        <v>0</v>
      </c>
      <c r="BH527" s="197">
        <f>IF(N527="sníž. přenesená",J527,0)</f>
        <v>0</v>
      </c>
      <c r="BI527" s="197">
        <f>IF(N527="nulová",J527,0)</f>
        <v>0</v>
      </c>
      <c r="BJ527" s="19" t="s">
        <v>77</v>
      </c>
      <c r="BK527" s="197">
        <f>ROUND(I527*H527,2)</f>
        <v>0</v>
      </c>
      <c r="BL527" s="19" t="s">
        <v>220</v>
      </c>
      <c r="BM527" s="196" t="s">
        <v>727</v>
      </c>
    </row>
    <row r="528" spans="1:65" s="2" customFormat="1" ht="19.5">
      <c r="A528" s="36"/>
      <c r="B528" s="37"/>
      <c r="C528" s="38"/>
      <c r="D528" s="198" t="s">
        <v>144</v>
      </c>
      <c r="E528" s="38"/>
      <c r="F528" s="199" t="s">
        <v>728</v>
      </c>
      <c r="G528" s="38"/>
      <c r="H528" s="38"/>
      <c r="I528" s="106"/>
      <c r="J528" s="38"/>
      <c r="K528" s="38"/>
      <c r="L528" s="41"/>
      <c r="M528" s="200"/>
      <c r="N528" s="201"/>
      <c r="O528" s="66"/>
      <c r="P528" s="66"/>
      <c r="Q528" s="66"/>
      <c r="R528" s="66"/>
      <c r="S528" s="66"/>
      <c r="T528" s="67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T528" s="19" t="s">
        <v>144</v>
      </c>
      <c r="AU528" s="19" t="s">
        <v>79</v>
      </c>
    </row>
    <row r="529" spans="1:65" s="13" customFormat="1" ht="11.25">
      <c r="B529" s="203"/>
      <c r="C529" s="204"/>
      <c r="D529" s="198" t="s">
        <v>148</v>
      </c>
      <c r="E529" s="205" t="s">
        <v>19</v>
      </c>
      <c r="F529" s="206" t="s">
        <v>729</v>
      </c>
      <c r="G529" s="204"/>
      <c r="H529" s="207">
        <v>1.24</v>
      </c>
      <c r="I529" s="208"/>
      <c r="J529" s="204"/>
      <c r="K529" s="204"/>
      <c r="L529" s="209"/>
      <c r="M529" s="210"/>
      <c r="N529" s="211"/>
      <c r="O529" s="211"/>
      <c r="P529" s="211"/>
      <c r="Q529" s="211"/>
      <c r="R529" s="211"/>
      <c r="S529" s="211"/>
      <c r="T529" s="212"/>
      <c r="AT529" s="213" t="s">
        <v>148</v>
      </c>
      <c r="AU529" s="213" t="s">
        <v>79</v>
      </c>
      <c r="AV529" s="13" t="s">
        <v>79</v>
      </c>
      <c r="AW529" s="13" t="s">
        <v>31</v>
      </c>
      <c r="AX529" s="13" t="s">
        <v>69</v>
      </c>
      <c r="AY529" s="213" t="s">
        <v>134</v>
      </c>
    </row>
    <row r="530" spans="1:65" s="13" customFormat="1" ht="11.25">
      <c r="B530" s="203"/>
      <c r="C530" s="204"/>
      <c r="D530" s="198" t="s">
        <v>148</v>
      </c>
      <c r="E530" s="205" t="s">
        <v>19</v>
      </c>
      <c r="F530" s="206" t="s">
        <v>730</v>
      </c>
      <c r="G530" s="204"/>
      <c r="H530" s="207">
        <v>72.510999999999996</v>
      </c>
      <c r="I530" s="208"/>
      <c r="J530" s="204"/>
      <c r="K530" s="204"/>
      <c r="L530" s="209"/>
      <c r="M530" s="210"/>
      <c r="N530" s="211"/>
      <c r="O530" s="211"/>
      <c r="P530" s="211"/>
      <c r="Q530" s="211"/>
      <c r="R530" s="211"/>
      <c r="S530" s="211"/>
      <c r="T530" s="212"/>
      <c r="AT530" s="213" t="s">
        <v>148</v>
      </c>
      <c r="AU530" s="213" t="s">
        <v>79</v>
      </c>
      <c r="AV530" s="13" t="s">
        <v>79</v>
      </c>
      <c r="AW530" s="13" t="s">
        <v>31</v>
      </c>
      <c r="AX530" s="13" t="s">
        <v>77</v>
      </c>
      <c r="AY530" s="213" t="s">
        <v>134</v>
      </c>
    </row>
    <row r="531" spans="1:65" s="2" customFormat="1" ht="16.5" customHeight="1">
      <c r="A531" s="36"/>
      <c r="B531" s="37"/>
      <c r="C531" s="185" t="s">
        <v>731</v>
      </c>
      <c r="D531" s="185" t="s">
        <v>137</v>
      </c>
      <c r="E531" s="186" t="s">
        <v>732</v>
      </c>
      <c r="F531" s="187" t="s">
        <v>733</v>
      </c>
      <c r="G531" s="188" t="s">
        <v>140</v>
      </c>
      <c r="H531" s="189">
        <v>91</v>
      </c>
      <c r="I531" s="190"/>
      <c r="J531" s="191">
        <f>ROUND(I531*H531,2)</f>
        <v>0</v>
      </c>
      <c r="K531" s="187" t="s">
        <v>19</v>
      </c>
      <c r="L531" s="41"/>
      <c r="M531" s="192" t="s">
        <v>19</v>
      </c>
      <c r="N531" s="193" t="s">
        <v>40</v>
      </c>
      <c r="O531" s="66"/>
      <c r="P531" s="194">
        <f>O531*H531</f>
        <v>0</v>
      </c>
      <c r="Q531" s="194">
        <v>0</v>
      </c>
      <c r="R531" s="194">
        <f>Q531*H531</f>
        <v>0</v>
      </c>
      <c r="S531" s="194">
        <v>0</v>
      </c>
      <c r="T531" s="195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96" t="s">
        <v>220</v>
      </c>
      <c r="AT531" s="196" t="s">
        <v>137</v>
      </c>
      <c r="AU531" s="196" t="s">
        <v>79</v>
      </c>
      <c r="AY531" s="19" t="s">
        <v>134</v>
      </c>
      <c r="BE531" s="197">
        <f>IF(N531="základní",J531,0)</f>
        <v>0</v>
      </c>
      <c r="BF531" s="197">
        <f>IF(N531="snížená",J531,0)</f>
        <v>0</v>
      </c>
      <c r="BG531" s="197">
        <f>IF(N531="zákl. přenesená",J531,0)</f>
        <v>0</v>
      </c>
      <c r="BH531" s="197">
        <f>IF(N531="sníž. přenesená",J531,0)</f>
        <v>0</v>
      </c>
      <c r="BI531" s="197">
        <f>IF(N531="nulová",J531,0)</f>
        <v>0</v>
      </c>
      <c r="BJ531" s="19" t="s">
        <v>77</v>
      </c>
      <c r="BK531" s="197">
        <f>ROUND(I531*H531,2)</f>
        <v>0</v>
      </c>
      <c r="BL531" s="19" t="s">
        <v>220</v>
      </c>
      <c r="BM531" s="196" t="s">
        <v>734</v>
      </c>
    </row>
    <row r="532" spans="1:65" s="2" customFormat="1" ht="11.25">
      <c r="A532" s="36"/>
      <c r="B532" s="37"/>
      <c r="C532" s="38"/>
      <c r="D532" s="198" t="s">
        <v>144</v>
      </c>
      <c r="E532" s="38"/>
      <c r="F532" s="199" t="s">
        <v>733</v>
      </c>
      <c r="G532" s="38"/>
      <c r="H532" s="38"/>
      <c r="I532" s="106"/>
      <c r="J532" s="38"/>
      <c r="K532" s="38"/>
      <c r="L532" s="41"/>
      <c r="M532" s="200"/>
      <c r="N532" s="201"/>
      <c r="O532" s="66"/>
      <c r="P532" s="66"/>
      <c r="Q532" s="66"/>
      <c r="R532" s="66"/>
      <c r="S532" s="66"/>
      <c r="T532" s="67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T532" s="19" t="s">
        <v>144</v>
      </c>
      <c r="AU532" s="19" t="s">
        <v>79</v>
      </c>
    </row>
    <row r="533" spans="1:65" s="13" customFormat="1" ht="11.25">
      <c r="B533" s="203"/>
      <c r="C533" s="204"/>
      <c r="D533" s="198" t="s">
        <v>148</v>
      </c>
      <c r="E533" s="205" t="s">
        <v>19</v>
      </c>
      <c r="F533" s="206" t="s">
        <v>735</v>
      </c>
      <c r="G533" s="204"/>
      <c r="H533" s="207">
        <v>91</v>
      </c>
      <c r="I533" s="208"/>
      <c r="J533" s="204"/>
      <c r="K533" s="204"/>
      <c r="L533" s="209"/>
      <c r="M533" s="210"/>
      <c r="N533" s="211"/>
      <c r="O533" s="211"/>
      <c r="P533" s="211"/>
      <c r="Q533" s="211"/>
      <c r="R533" s="211"/>
      <c r="S533" s="211"/>
      <c r="T533" s="212"/>
      <c r="AT533" s="213" t="s">
        <v>148</v>
      </c>
      <c r="AU533" s="213" t="s">
        <v>79</v>
      </c>
      <c r="AV533" s="13" t="s">
        <v>79</v>
      </c>
      <c r="AW533" s="13" t="s">
        <v>31</v>
      </c>
      <c r="AX533" s="13" t="s">
        <v>77</v>
      </c>
      <c r="AY533" s="213" t="s">
        <v>134</v>
      </c>
    </row>
    <row r="534" spans="1:65" s="2" customFormat="1" ht="16.5" customHeight="1">
      <c r="A534" s="36"/>
      <c r="B534" s="37"/>
      <c r="C534" s="246" t="s">
        <v>736</v>
      </c>
      <c r="D534" s="246" t="s">
        <v>265</v>
      </c>
      <c r="E534" s="247" t="s">
        <v>737</v>
      </c>
      <c r="F534" s="248" t="s">
        <v>738</v>
      </c>
      <c r="G534" s="249" t="s">
        <v>157</v>
      </c>
      <c r="H534" s="250">
        <v>1.28</v>
      </c>
      <c r="I534" s="251"/>
      <c r="J534" s="252">
        <f>ROUND(I534*H534,2)</f>
        <v>0</v>
      </c>
      <c r="K534" s="248" t="s">
        <v>19</v>
      </c>
      <c r="L534" s="253"/>
      <c r="M534" s="254" t="s">
        <v>19</v>
      </c>
      <c r="N534" s="255" t="s">
        <v>40</v>
      </c>
      <c r="O534" s="66"/>
      <c r="P534" s="194">
        <f>O534*H534</f>
        <v>0</v>
      </c>
      <c r="Q534" s="194">
        <v>1.5</v>
      </c>
      <c r="R534" s="194">
        <f>Q534*H534</f>
        <v>1.92</v>
      </c>
      <c r="S534" s="194">
        <v>0</v>
      </c>
      <c r="T534" s="195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196" t="s">
        <v>399</v>
      </c>
      <c r="AT534" s="196" t="s">
        <v>265</v>
      </c>
      <c r="AU534" s="196" t="s">
        <v>79</v>
      </c>
      <c r="AY534" s="19" t="s">
        <v>134</v>
      </c>
      <c r="BE534" s="197">
        <f>IF(N534="základní",J534,0)</f>
        <v>0</v>
      </c>
      <c r="BF534" s="197">
        <f>IF(N534="snížená",J534,0)</f>
        <v>0</v>
      </c>
      <c r="BG534" s="197">
        <f>IF(N534="zákl. přenesená",J534,0)</f>
        <v>0</v>
      </c>
      <c r="BH534" s="197">
        <f>IF(N534="sníž. přenesená",J534,0)</f>
        <v>0</v>
      </c>
      <c r="BI534" s="197">
        <f>IF(N534="nulová",J534,0)</f>
        <v>0</v>
      </c>
      <c r="BJ534" s="19" t="s">
        <v>77</v>
      </c>
      <c r="BK534" s="197">
        <f>ROUND(I534*H534,2)</f>
        <v>0</v>
      </c>
      <c r="BL534" s="19" t="s">
        <v>220</v>
      </c>
      <c r="BM534" s="196" t="s">
        <v>739</v>
      </c>
    </row>
    <row r="535" spans="1:65" s="2" customFormat="1" ht="11.25">
      <c r="A535" s="36"/>
      <c r="B535" s="37"/>
      <c r="C535" s="38"/>
      <c r="D535" s="198" t="s">
        <v>144</v>
      </c>
      <c r="E535" s="38"/>
      <c r="F535" s="199" t="s">
        <v>738</v>
      </c>
      <c r="G535" s="38"/>
      <c r="H535" s="38"/>
      <c r="I535" s="106"/>
      <c r="J535" s="38"/>
      <c r="K535" s="38"/>
      <c r="L535" s="41"/>
      <c r="M535" s="200"/>
      <c r="N535" s="201"/>
      <c r="O535" s="66"/>
      <c r="P535" s="66"/>
      <c r="Q535" s="66"/>
      <c r="R535" s="66"/>
      <c r="S535" s="66"/>
      <c r="T535" s="67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T535" s="19" t="s">
        <v>144</v>
      </c>
      <c r="AU535" s="19" t="s">
        <v>79</v>
      </c>
    </row>
    <row r="536" spans="1:65" s="2" customFormat="1" ht="16.5" customHeight="1">
      <c r="A536" s="36"/>
      <c r="B536" s="37"/>
      <c r="C536" s="185" t="s">
        <v>740</v>
      </c>
      <c r="D536" s="185" t="s">
        <v>137</v>
      </c>
      <c r="E536" s="186" t="s">
        <v>741</v>
      </c>
      <c r="F536" s="187" t="s">
        <v>742</v>
      </c>
      <c r="G536" s="188" t="s">
        <v>249</v>
      </c>
      <c r="H536" s="189">
        <v>91</v>
      </c>
      <c r="I536" s="190"/>
      <c r="J536" s="191">
        <f>ROUND(I536*H536,2)</f>
        <v>0</v>
      </c>
      <c r="K536" s="187" t="s">
        <v>19</v>
      </c>
      <c r="L536" s="41"/>
      <c r="M536" s="192" t="s">
        <v>19</v>
      </c>
      <c r="N536" s="193" t="s">
        <v>40</v>
      </c>
      <c r="O536" s="66"/>
      <c r="P536" s="194">
        <f>O536*H536</f>
        <v>0</v>
      </c>
      <c r="Q536" s="194">
        <v>0</v>
      </c>
      <c r="R536" s="194">
        <f>Q536*H536</f>
        <v>0</v>
      </c>
      <c r="S536" s="194">
        <v>0</v>
      </c>
      <c r="T536" s="195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96" t="s">
        <v>220</v>
      </c>
      <c r="AT536" s="196" t="s">
        <v>137</v>
      </c>
      <c r="AU536" s="196" t="s">
        <v>79</v>
      </c>
      <c r="AY536" s="19" t="s">
        <v>134</v>
      </c>
      <c r="BE536" s="197">
        <f>IF(N536="základní",J536,0)</f>
        <v>0</v>
      </c>
      <c r="BF536" s="197">
        <f>IF(N536="snížená",J536,0)</f>
        <v>0</v>
      </c>
      <c r="BG536" s="197">
        <f>IF(N536="zákl. přenesená",J536,0)</f>
        <v>0</v>
      </c>
      <c r="BH536" s="197">
        <f>IF(N536="sníž. přenesená",J536,0)</f>
        <v>0</v>
      </c>
      <c r="BI536" s="197">
        <f>IF(N536="nulová",J536,0)</f>
        <v>0</v>
      </c>
      <c r="BJ536" s="19" t="s">
        <v>77</v>
      </c>
      <c r="BK536" s="197">
        <f>ROUND(I536*H536,2)</f>
        <v>0</v>
      </c>
      <c r="BL536" s="19" t="s">
        <v>220</v>
      </c>
      <c r="BM536" s="196" t="s">
        <v>743</v>
      </c>
    </row>
    <row r="537" spans="1:65" s="2" customFormat="1" ht="11.25">
      <c r="A537" s="36"/>
      <c r="B537" s="37"/>
      <c r="C537" s="38"/>
      <c r="D537" s="198" t="s">
        <v>144</v>
      </c>
      <c r="E537" s="38"/>
      <c r="F537" s="199" t="s">
        <v>742</v>
      </c>
      <c r="G537" s="38"/>
      <c r="H537" s="38"/>
      <c r="I537" s="106"/>
      <c r="J537" s="38"/>
      <c r="K537" s="38"/>
      <c r="L537" s="41"/>
      <c r="M537" s="200"/>
      <c r="N537" s="201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144</v>
      </c>
      <c r="AU537" s="19" t="s">
        <v>79</v>
      </c>
    </row>
    <row r="538" spans="1:65" s="13" customFormat="1" ht="11.25">
      <c r="B538" s="203"/>
      <c r="C538" s="204"/>
      <c r="D538" s="198" t="s">
        <v>148</v>
      </c>
      <c r="E538" s="205" t="s">
        <v>19</v>
      </c>
      <c r="F538" s="206" t="s">
        <v>744</v>
      </c>
      <c r="G538" s="204"/>
      <c r="H538" s="207">
        <v>91</v>
      </c>
      <c r="I538" s="208"/>
      <c r="J538" s="204"/>
      <c r="K538" s="204"/>
      <c r="L538" s="209"/>
      <c r="M538" s="210"/>
      <c r="N538" s="211"/>
      <c r="O538" s="211"/>
      <c r="P538" s="211"/>
      <c r="Q538" s="211"/>
      <c r="R538" s="211"/>
      <c r="S538" s="211"/>
      <c r="T538" s="212"/>
      <c r="AT538" s="213" t="s">
        <v>148</v>
      </c>
      <c r="AU538" s="213" t="s">
        <v>79</v>
      </c>
      <c r="AV538" s="13" t="s">
        <v>79</v>
      </c>
      <c r="AW538" s="13" t="s">
        <v>31</v>
      </c>
      <c r="AX538" s="13" t="s">
        <v>69</v>
      </c>
      <c r="AY538" s="213" t="s">
        <v>134</v>
      </c>
    </row>
    <row r="539" spans="1:65" s="16" customFormat="1" ht="11.25">
      <c r="B539" s="235"/>
      <c r="C539" s="236"/>
      <c r="D539" s="198" t="s">
        <v>148</v>
      </c>
      <c r="E539" s="237" t="s">
        <v>19</v>
      </c>
      <c r="F539" s="238" t="s">
        <v>191</v>
      </c>
      <c r="G539" s="236"/>
      <c r="H539" s="239">
        <v>91</v>
      </c>
      <c r="I539" s="240"/>
      <c r="J539" s="236"/>
      <c r="K539" s="236"/>
      <c r="L539" s="241"/>
      <c r="M539" s="242"/>
      <c r="N539" s="243"/>
      <c r="O539" s="243"/>
      <c r="P539" s="243"/>
      <c r="Q539" s="243"/>
      <c r="R539" s="243"/>
      <c r="S539" s="243"/>
      <c r="T539" s="244"/>
      <c r="AT539" s="245" t="s">
        <v>148</v>
      </c>
      <c r="AU539" s="245" t="s">
        <v>79</v>
      </c>
      <c r="AV539" s="16" t="s">
        <v>170</v>
      </c>
      <c r="AW539" s="16" t="s">
        <v>31</v>
      </c>
      <c r="AX539" s="16" t="s">
        <v>69</v>
      </c>
      <c r="AY539" s="245" t="s">
        <v>134</v>
      </c>
    </row>
    <row r="540" spans="1:65" s="15" customFormat="1" ht="11.25">
      <c r="B540" s="224"/>
      <c r="C540" s="225"/>
      <c r="D540" s="198" t="s">
        <v>148</v>
      </c>
      <c r="E540" s="226" t="s">
        <v>19</v>
      </c>
      <c r="F540" s="227" t="s">
        <v>164</v>
      </c>
      <c r="G540" s="225"/>
      <c r="H540" s="228">
        <v>91</v>
      </c>
      <c r="I540" s="229"/>
      <c r="J540" s="225"/>
      <c r="K540" s="225"/>
      <c r="L540" s="230"/>
      <c r="M540" s="231"/>
      <c r="N540" s="232"/>
      <c r="O540" s="232"/>
      <c r="P540" s="232"/>
      <c r="Q540" s="232"/>
      <c r="R540" s="232"/>
      <c r="S540" s="232"/>
      <c r="T540" s="233"/>
      <c r="AT540" s="234" t="s">
        <v>148</v>
      </c>
      <c r="AU540" s="234" t="s">
        <v>79</v>
      </c>
      <c r="AV540" s="15" t="s">
        <v>142</v>
      </c>
      <c r="AW540" s="15" t="s">
        <v>31</v>
      </c>
      <c r="AX540" s="15" t="s">
        <v>77</v>
      </c>
      <c r="AY540" s="234" t="s">
        <v>134</v>
      </c>
    </row>
    <row r="541" spans="1:65" s="2" customFormat="1" ht="16.5" customHeight="1">
      <c r="A541" s="36"/>
      <c r="B541" s="37"/>
      <c r="C541" s="185" t="s">
        <v>745</v>
      </c>
      <c r="D541" s="185" t="s">
        <v>137</v>
      </c>
      <c r="E541" s="186" t="s">
        <v>746</v>
      </c>
      <c r="F541" s="187" t="s">
        <v>747</v>
      </c>
      <c r="G541" s="188" t="s">
        <v>249</v>
      </c>
      <c r="H541" s="189">
        <v>84.14</v>
      </c>
      <c r="I541" s="190"/>
      <c r="J541" s="191">
        <f>ROUND(I541*H541,2)</f>
        <v>0</v>
      </c>
      <c r="K541" s="187" t="s">
        <v>141</v>
      </c>
      <c r="L541" s="41"/>
      <c r="M541" s="192" t="s">
        <v>19</v>
      </c>
      <c r="N541" s="193" t="s">
        <v>40</v>
      </c>
      <c r="O541" s="66"/>
      <c r="P541" s="194">
        <f>O541*H541</f>
        <v>0</v>
      </c>
      <c r="Q541" s="194">
        <v>0</v>
      </c>
      <c r="R541" s="194">
        <f>Q541*H541</f>
        <v>0</v>
      </c>
      <c r="S541" s="194">
        <v>6.0000000000000001E-3</v>
      </c>
      <c r="T541" s="195">
        <f>S541*H541</f>
        <v>0.50484000000000007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96" t="s">
        <v>220</v>
      </c>
      <c r="AT541" s="196" t="s">
        <v>137</v>
      </c>
      <c r="AU541" s="196" t="s">
        <v>79</v>
      </c>
      <c r="AY541" s="19" t="s">
        <v>134</v>
      </c>
      <c r="BE541" s="197">
        <f>IF(N541="základní",J541,0)</f>
        <v>0</v>
      </c>
      <c r="BF541" s="197">
        <f>IF(N541="snížená",J541,0)</f>
        <v>0</v>
      </c>
      <c r="BG541" s="197">
        <f>IF(N541="zákl. přenesená",J541,0)</f>
        <v>0</v>
      </c>
      <c r="BH541" s="197">
        <f>IF(N541="sníž. přenesená",J541,0)</f>
        <v>0</v>
      </c>
      <c r="BI541" s="197">
        <f>IF(N541="nulová",J541,0)</f>
        <v>0</v>
      </c>
      <c r="BJ541" s="19" t="s">
        <v>77</v>
      </c>
      <c r="BK541" s="197">
        <f>ROUND(I541*H541,2)</f>
        <v>0</v>
      </c>
      <c r="BL541" s="19" t="s">
        <v>220</v>
      </c>
      <c r="BM541" s="196" t="s">
        <v>748</v>
      </c>
    </row>
    <row r="542" spans="1:65" s="2" customFormat="1" ht="11.25">
      <c r="A542" s="36"/>
      <c r="B542" s="37"/>
      <c r="C542" s="38"/>
      <c r="D542" s="198" t="s">
        <v>144</v>
      </c>
      <c r="E542" s="38"/>
      <c r="F542" s="199" t="s">
        <v>749</v>
      </c>
      <c r="G542" s="38"/>
      <c r="H542" s="38"/>
      <c r="I542" s="106"/>
      <c r="J542" s="38"/>
      <c r="K542" s="38"/>
      <c r="L542" s="41"/>
      <c r="M542" s="200"/>
      <c r="N542" s="201"/>
      <c r="O542" s="66"/>
      <c r="P542" s="66"/>
      <c r="Q542" s="66"/>
      <c r="R542" s="66"/>
      <c r="S542" s="66"/>
      <c r="T542" s="67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T542" s="19" t="s">
        <v>144</v>
      </c>
      <c r="AU542" s="19" t="s">
        <v>79</v>
      </c>
    </row>
    <row r="543" spans="1:65" s="13" customFormat="1" ht="11.25">
      <c r="B543" s="203"/>
      <c r="C543" s="204"/>
      <c r="D543" s="198" t="s">
        <v>148</v>
      </c>
      <c r="E543" s="205" t="s">
        <v>19</v>
      </c>
      <c r="F543" s="206" t="s">
        <v>750</v>
      </c>
      <c r="G543" s="204"/>
      <c r="H543" s="207">
        <v>84.14</v>
      </c>
      <c r="I543" s="208"/>
      <c r="J543" s="204"/>
      <c r="K543" s="204"/>
      <c r="L543" s="209"/>
      <c r="M543" s="210"/>
      <c r="N543" s="211"/>
      <c r="O543" s="211"/>
      <c r="P543" s="211"/>
      <c r="Q543" s="211"/>
      <c r="R543" s="211"/>
      <c r="S543" s="211"/>
      <c r="T543" s="212"/>
      <c r="AT543" s="213" t="s">
        <v>148</v>
      </c>
      <c r="AU543" s="213" t="s">
        <v>79</v>
      </c>
      <c r="AV543" s="13" t="s">
        <v>79</v>
      </c>
      <c r="AW543" s="13" t="s">
        <v>31</v>
      </c>
      <c r="AX543" s="13" t="s">
        <v>77</v>
      </c>
      <c r="AY543" s="213" t="s">
        <v>134</v>
      </c>
    </row>
    <row r="544" spans="1:65" s="2" customFormat="1" ht="16.5" customHeight="1">
      <c r="A544" s="36"/>
      <c r="B544" s="37"/>
      <c r="C544" s="185" t="s">
        <v>392</v>
      </c>
      <c r="D544" s="185" t="s">
        <v>137</v>
      </c>
      <c r="E544" s="186" t="s">
        <v>751</v>
      </c>
      <c r="F544" s="187" t="s">
        <v>752</v>
      </c>
      <c r="G544" s="188" t="s">
        <v>140</v>
      </c>
      <c r="H544" s="189">
        <v>20</v>
      </c>
      <c r="I544" s="190"/>
      <c r="J544" s="191">
        <f>ROUND(I544*H544,2)</f>
        <v>0</v>
      </c>
      <c r="K544" s="187" t="s">
        <v>19</v>
      </c>
      <c r="L544" s="41"/>
      <c r="M544" s="192" t="s">
        <v>19</v>
      </c>
      <c r="N544" s="193" t="s">
        <v>40</v>
      </c>
      <c r="O544" s="66"/>
      <c r="P544" s="194">
        <f>O544*H544</f>
        <v>0</v>
      </c>
      <c r="Q544" s="194">
        <v>0</v>
      </c>
      <c r="R544" s="194">
        <f>Q544*H544</f>
        <v>0</v>
      </c>
      <c r="S544" s="194">
        <v>0</v>
      </c>
      <c r="T544" s="195">
        <f>S544*H544</f>
        <v>0</v>
      </c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R544" s="196" t="s">
        <v>220</v>
      </c>
      <c r="AT544" s="196" t="s">
        <v>137</v>
      </c>
      <c r="AU544" s="196" t="s">
        <v>79</v>
      </c>
      <c r="AY544" s="19" t="s">
        <v>134</v>
      </c>
      <c r="BE544" s="197">
        <f>IF(N544="základní",J544,0)</f>
        <v>0</v>
      </c>
      <c r="BF544" s="197">
        <f>IF(N544="snížená",J544,0)</f>
        <v>0</v>
      </c>
      <c r="BG544" s="197">
        <f>IF(N544="zákl. přenesená",J544,0)</f>
        <v>0</v>
      </c>
      <c r="BH544" s="197">
        <f>IF(N544="sníž. přenesená",J544,0)</f>
        <v>0</v>
      </c>
      <c r="BI544" s="197">
        <f>IF(N544="nulová",J544,0)</f>
        <v>0</v>
      </c>
      <c r="BJ544" s="19" t="s">
        <v>77</v>
      </c>
      <c r="BK544" s="197">
        <f>ROUND(I544*H544,2)</f>
        <v>0</v>
      </c>
      <c r="BL544" s="19" t="s">
        <v>220</v>
      </c>
      <c r="BM544" s="196" t="s">
        <v>753</v>
      </c>
    </row>
    <row r="545" spans="1:65" s="2" customFormat="1" ht="11.25">
      <c r="A545" s="36"/>
      <c r="B545" s="37"/>
      <c r="C545" s="38"/>
      <c r="D545" s="198" t="s">
        <v>144</v>
      </c>
      <c r="E545" s="38"/>
      <c r="F545" s="199" t="s">
        <v>752</v>
      </c>
      <c r="G545" s="38"/>
      <c r="H545" s="38"/>
      <c r="I545" s="106"/>
      <c r="J545" s="38"/>
      <c r="K545" s="38"/>
      <c r="L545" s="41"/>
      <c r="M545" s="200"/>
      <c r="N545" s="201"/>
      <c r="O545" s="66"/>
      <c r="P545" s="66"/>
      <c r="Q545" s="66"/>
      <c r="R545" s="66"/>
      <c r="S545" s="66"/>
      <c r="T545" s="67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T545" s="19" t="s">
        <v>144</v>
      </c>
      <c r="AU545" s="19" t="s">
        <v>79</v>
      </c>
    </row>
    <row r="546" spans="1:65" s="13" customFormat="1" ht="11.25">
      <c r="B546" s="203"/>
      <c r="C546" s="204"/>
      <c r="D546" s="198" t="s">
        <v>148</v>
      </c>
      <c r="E546" s="205" t="s">
        <v>19</v>
      </c>
      <c r="F546" s="206" t="s">
        <v>754</v>
      </c>
      <c r="G546" s="204"/>
      <c r="H546" s="207">
        <v>20</v>
      </c>
      <c r="I546" s="208"/>
      <c r="J546" s="204"/>
      <c r="K546" s="204"/>
      <c r="L546" s="209"/>
      <c r="M546" s="210"/>
      <c r="N546" s="211"/>
      <c r="O546" s="211"/>
      <c r="P546" s="211"/>
      <c r="Q546" s="211"/>
      <c r="R546" s="211"/>
      <c r="S546" s="211"/>
      <c r="T546" s="212"/>
      <c r="AT546" s="213" t="s">
        <v>148</v>
      </c>
      <c r="AU546" s="213" t="s">
        <v>79</v>
      </c>
      <c r="AV546" s="13" t="s">
        <v>79</v>
      </c>
      <c r="AW546" s="13" t="s">
        <v>31</v>
      </c>
      <c r="AX546" s="13" t="s">
        <v>69</v>
      </c>
      <c r="AY546" s="213" t="s">
        <v>134</v>
      </c>
    </row>
    <row r="547" spans="1:65" s="15" customFormat="1" ht="11.25">
      <c r="B547" s="224"/>
      <c r="C547" s="225"/>
      <c r="D547" s="198" t="s">
        <v>148</v>
      </c>
      <c r="E547" s="226" t="s">
        <v>19</v>
      </c>
      <c r="F547" s="227" t="s">
        <v>164</v>
      </c>
      <c r="G547" s="225"/>
      <c r="H547" s="228">
        <v>20</v>
      </c>
      <c r="I547" s="229"/>
      <c r="J547" s="225"/>
      <c r="K547" s="225"/>
      <c r="L547" s="230"/>
      <c r="M547" s="231"/>
      <c r="N547" s="232"/>
      <c r="O547" s="232"/>
      <c r="P547" s="232"/>
      <c r="Q547" s="232"/>
      <c r="R547" s="232"/>
      <c r="S547" s="232"/>
      <c r="T547" s="233"/>
      <c r="AT547" s="234" t="s">
        <v>148</v>
      </c>
      <c r="AU547" s="234" t="s">
        <v>79</v>
      </c>
      <c r="AV547" s="15" t="s">
        <v>142</v>
      </c>
      <c r="AW547" s="15" t="s">
        <v>31</v>
      </c>
      <c r="AX547" s="15" t="s">
        <v>77</v>
      </c>
      <c r="AY547" s="234" t="s">
        <v>134</v>
      </c>
    </row>
    <row r="548" spans="1:65" s="2" customFormat="1" ht="16.5" customHeight="1">
      <c r="A548" s="36"/>
      <c r="B548" s="37"/>
      <c r="C548" s="246" t="s">
        <v>755</v>
      </c>
      <c r="D548" s="246" t="s">
        <v>265</v>
      </c>
      <c r="E548" s="247" t="s">
        <v>756</v>
      </c>
      <c r="F548" s="248" t="s">
        <v>757</v>
      </c>
      <c r="G548" s="249" t="s">
        <v>140</v>
      </c>
      <c r="H548" s="250">
        <v>20</v>
      </c>
      <c r="I548" s="251"/>
      <c r="J548" s="252">
        <f>ROUND(I548*H548,2)</f>
        <v>0</v>
      </c>
      <c r="K548" s="248" t="s">
        <v>19</v>
      </c>
      <c r="L548" s="253"/>
      <c r="M548" s="254" t="s">
        <v>19</v>
      </c>
      <c r="N548" s="255" t="s">
        <v>40</v>
      </c>
      <c r="O548" s="66"/>
      <c r="P548" s="194">
        <f>O548*H548</f>
        <v>0</v>
      </c>
      <c r="Q548" s="194">
        <v>0.01</v>
      </c>
      <c r="R548" s="194">
        <f>Q548*H548</f>
        <v>0.2</v>
      </c>
      <c r="S548" s="194">
        <v>0</v>
      </c>
      <c r="T548" s="195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196" t="s">
        <v>399</v>
      </c>
      <c r="AT548" s="196" t="s">
        <v>265</v>
      </c>
      <c r="AU548" s="196" t="s">
        <v>79</v>
      </c>
      <c r="AY548" s="19" t="s">
        <v>134</v>
      </c>
      <c r="BE548" s="197">
        <f>IF(N548="základní",J548,0)</f>
        <v>0</v>
      </c>
      <c r="BF548" s="197">
        <f>IF(N548="snížená",J548,0)</f>
        <v>0</v>
      </c>
      <c r="BG548" s="197">
        <f>IF(N548="zákl. přenesená",J548,0)</f>
        <v>0</v>
      </c>
      <c r="BH548" s="197">
        <f>IF(N548="sníž. přenesená",J548,0)</f>
        <v>0</v>
      </c>
      <c r="BI548" s="197">
        <f>IF(N548="nulová",J548,0)</f>
        <v>0</v>
      </c>
      <c r="BJ548" s="19" t="s">
        <v>77</v>
      </c>
      <c r="BK548" s="197">
        <f>ROUND(I548*H548,2)</f>
        <v>0</v>
      </c>
      <c r="BL548" s="19" t="s">
        <v>220</v>
      </c>
      <c r="BM548" s="196" t="s">
        <v>758</v>
      </c>
    </row>
    <row r="549" spans="1:65" s="2" customFormat="1" ht="11.25">
      <c r="A549" s="36"/>
      <c r="B549" s="37"/>
      <c r="C549" s="38"/>
      <c r="D549" s="198" t="s">
        <v>144</v>
      </c>
      <c r="E549" s="38"/>
      <c r="F549" s="199" t="s">
        <v>757</v>
      </c>
      <c r="G549" s="38"/>
      <c r="H549" s="38"/>
      <c r="I549" s="106"/>
      <c r="J549" s="38"/>
      <c r="K549" s="38"/>
      <c r="L549" s="41"/>
      <c r="M549" s="200"/>
      <c r="N549" s="201"/>
      <c r="O549" s="66"/>
      <c r="P549" s="66"/>
      <c r="Q549" s="66"/>
      <c r="R549" s="66"/>
      <c r="S549" s="66"/>
      <c r="T549" s="67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T549" s="19" t="s">
        <v>144</v>
      </c>
      <c r="AU549" s="19" t="s">
        <v>79</v>
      </c>
    </row>
    <row r="550" spans="1:65" s="2" customFormat="1" ht="16.5" customHeight="1">
      <c r="A550" s="36"/>
      <c r="B550" s="37"/>
      <c r="C550" s="185" t="s">
        <v>759</v>
      </c>
      <c r="D550" s="185" t="s">
        <v>137</v>
      </c>
      <c r="E550" s="186" t="s">
        <v>760</v>
      </c>
      <c r="F550" s="187" t="s">
        <v>761</v>
      </c>
      <c r="G550" s="188" t="s">
        <v>228</v>
      </c>
      <c r="H550" s="189">
        <v>2.1230000000000002</v>
      </c>
      <c r="I550" s="190"/>
      <c r="J550" s="191">
        <f>ROUND(I550*H550,2)</f>
        <v>0</v>
      </c>
      <c r="K550" s="187" t="s">
        <v>141</v>
      </c>
      <c r="L550" s="41"/>
      <c r="M550" s="192" t="s">
        <v>19</v>
      </c>
      <c r="N550" s="193" t="s">
        <v>40</v>
      </c>
      <c r="O550" s="66"/>
      <c r="P550" s="194">
        <f>O550*H550</f>
        <v>0</v>
      </c>
      <c r="Q550" s="194">
        <v>0</v>
      </c>
      <c r="R550" s="194">
        <f>Q550*H550</f>
        <v>0</v>
      </c>
      <c r="S550" s="194">
        <v>0</v>
      </c>
      <c r="T550" s="195">
        <f>S550*H550</f>
        <v>0</v>
      </c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R550" s="196" t="s">
        <v>220</v>
      </c>
      <c r="AT550" s="196" t="s">
        <v>137</v>
      </c>
      <c r="AU550" s="196" t="s">
        <v>79</v>
      </c>
      <c r="AY550" s="19" t="s">
        <v>134</v>
      </c>
      <c r="BE550" s="197">
        <f>IF(N550="základní",J550,0)</f>
        <v>0</v>
      </c>
      <c r="BF550" s="197">
        <f>IF(N550="snížená",J550,0)</f>
        <v>0</v>
      </c>
      <c r="BG550" s="197">
        <f>IF(N550="zákl. přenesená",J550,0)</f>
        <v>0</v>
      </c>
      <c r="BH550" s="197">
        <f>IF(N550="sníž. přenesená",J550,0)</f>
        <v>0</v>
      </c>
      <c r="BI550" s="197">
        <f>IF(N550="nulová",J550,0)</f>
        <v>0</v>
      </c>
      <c r="BJ550" s="19" t="s">
        <v>77</v>
      </c>
      <c r="BK550" s="197">
        <f>ROUND(I550*H550,2)</f>
        <v>0</v>
      </c>
      <c r="BL550" s="19" t="s">
        <v>220</v>
      </c>
      <c r="BM550" s="196" t="s">
        <v>762</v>
      </c>
    </row>
    <row r="551" spans="1:65" s="2" customFormat="1" ht="19.5">
      <c r="A551" s="36"/>
      <c r="B551" s="37"/>
      <c r="C551" s="38"/>
      <c r="D551" s="198" t="s">
        <v>144</v>
      </c>
      <c r="E551" s="38"/>
      <c r="F551" s="199" t="s">
        <v>763</v>
      </c>
      <c r="G551" s="38"/>
      <c r="H551" s="38"/>
      <c r="I551" s="106"/>
      <c r="J551" s="38"/>
      <c r="K551" s="38"/>
      <c r="L551" s="41"/>
      <c r="M551" s="200"/>
      <c r="N551" s="201"/>
      <c r="O551" s="66"/>
      <c r="P551" s="66"/>
      <c r="Q551" s="66"/>
      <c r="R551" s="66"/>
      <c r="S551" s="66"/>
      <c r="T551" s="67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T551" s="19" t="s">
        <v>144</v>
      </c>
      <c r="AU551" s="19" t="s">
        <v>79</v>
      </c>
    </row>
    <row r="552" spans="1:65" s="12" customFormat="1" ht="22.9" customHeight="1">
      <c r="B552" s="169"/>
      <c r="C552" s="170"/>
      <c r="D552" s="171" t="s">
        <v>68</v>
      </c>
      <c r="E552" s="183" t="s">
        <v>764</v>
      </c>
      <c r="F552" s="183" t="s">
        <v>765</v>
      </c>
      <c r="G552" s="170"/>
      <c r="H552" s="170"/>
      <c r="I552" s="173"/>
      <c r="J552" s="184">
        <f>BK552</f>
        <v>0</v>
      </c>
      <c r="K552" s="170"/>
      <c r="L552" s="175"/>
      <c r="M552" s="176"/>
      <c r="N552" s="177"/>
      <c r="O552" s="177"/>
      <c r="P552" s="178">
        <f>SUM(P553:P561)</f>
        <v>0</v>
      </c>
      <c r="Q552" s="177"/>
      <c r="R552" s="178">
        <f>SUM(R553:R561)</f>
        <v>2.1124999999999998</v>
      </c>
      <c r="S552" s="177"/>
      <c r="T552" s="179">
        <f>SUM(T553:T561)</f>
        <v>0</v>
      </c>
      <c r="AR552" s="180" t="s">
        <v>79</v>
      </c>
      <c r="AT552" s="181" t="s">
        <v>68</v>
      </c>
      <c r="AU552" s="181" t="s">
        <v>77</v>
      </c>
      <c r="AY552" s="180" t="s">
        <v>134</v>
      </c>
      <c r="BK552" s="182">
        <f>SUM(BK553:BK561)</f>
        <v>0</v>
      </c>
    </row>
    <row r="553" spans="1:65" s="2" customFormat="1" ht="16.5" customHeight="1">
      <c r="A553" s="36"/>
      <c r="B553" s="37"/>
      <c r="C553" s="185" t="s">
        <v>766</v>
      </c>
      <c r="D553" s="185" t="s">
        <v>137</v>
      </c>
      <c r="E553" s="186" t="s">
        <v>767</v>
      </c>
      <c r="F553" s="187" t="s">
        <v>768</v>
      </c>
      <c r="G553" s="188" t="s">
        <v>249</v>
      </c>
      <c r="H553" s="189">
        <v>162.5</v>
      </c>
      <c r="I553" s="190"/>
      <c r="J553" s="191">
        <f>ROUND(I553*H553,2)</f>
        <v>0</v>
      </c>
      <c r="K553" s="187" t="s">
        <v>141</v>
      </c>
      <c r="L553" s="41"/>
      <c r="M553" s="192" t="s">
        <v>19</v>
      </c>
      <c r="N553" s="193" t="s">
        <v>40</v>
      </c>
      <c r="O553" s="66"/>
      <c r="P553" s="194">
        <f>O553*H553</f>
        <v>0</v>
      </c>
      <c r="Q553" s="194">
        <v>0</v>
      </c>
      <c r="R553" s="194">
        <f>Q553*H553</f>
        <v>0</v>
      </c>
      <c r="S553" s="194">
        <v>0</v>
      </c>
      <c r="T553" s="195">
        <f>S553*H553</f>
        <v>0</v>
      </c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R553" s="196" t="s">
        <v>220</v>
      </c>
      <c r="AT553" s="196" t="s">
        <v>137</v>
      </c>
      <c r="AU553" s="196" t="s">
        <v>79</v>
      </c>
      <c r="AY553" s="19" t="s">
        <v>134</v>
      </c>
      <c r="BE553" s="197">
        <f>IF(N553="základní",J553,0)</f>
        <v>0</v>
      </c>
      <c r="BF553" s="197">
        <f>IF(N553="snížená",J553,0)</f>
        <v>0</v>
      </c>
      <c r="BG553" s="197">
        <f>IF(N553="zákl. přenesená",J553,0)</f>
        <v>0</v>
      </c>
      <c r="BH553" s="197">
        <f>IF(N553="sníž. přenesená",J553,0)</f>
        <v>0</v>
      </c>
      <c r="BI553" s="197">
        <f>IF(N553="nulová",J553,0)</f>
        <v>0</v>
      </c>
      <c r="BJ553" s="19" t="s">
        <v>77</v>
      </c>
      <c r="BK553" s="197">
        <f>ROUND(I553*H553,2)</f>
        <v>0</v>
      </c>
      <c r="BL553" s="19" t="s">
        <v>220</v>
      </c>
      <c r="BM553" s="196" t="s">
        <v>769</v>
      </c>
    </row>
    <row r="554" spans="1:65" s="2" customFormat="1" ht="19.5">
      <c r="A554" s="36"/>
      <c r="B554" s="37"/>
      <c r="C554" s="38"/>
      <c r="D554" s="198" t="s">
        <v>144</v>
      </c>
      <c r="E554" s="38"/>
      <c r="F554" s="199" t="s">
        <v>770</v>
      </c>
      <c r="G554" s="38"/>
      <c r="H554" s="38"/>
      <c r="I554" s="106"/>
      <c r="J554" s="38"/>
      <c r="K554" s="38"/>
      <c r="L554" s="41"/>
      <c r="M554" s="200"/>
      <c r="N554" s="201"/>
      <c r="O554" s="66"/>
      <c r="P554" s="66"/>
      <c r="Q554" s="66"/>
      <c r="R554" s="66"/>
      <c r="S554" s="66"/>
      <c r="T554" s="67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T554" s="19" t="s">
        <v>144</v>
      </c>
      <c r="AU554" s="19" t="s">
        <v>79</v>
      </c>
    </row>
    <row r="555" spans="1:65" s="13" customFormat="1" ht="11.25">
      <c r="B555" s="203"/>
      <c r="C555" s="204"/>
      <c r="D555" s="198" t="s">
        <v>148</v>
      </c>
      <c r="E555" s="205" t="s">
        <v>19</v>
      </c>
      <c r="F555" s="206" t="s">
        <v>771</v>
      </c>
      <c r="G555" s="204"/>
      <c r="H555" s="207">
        <v>162.5</v>
      </c>
      <c r="I555" s="208"/>
      <c r="J555" s="204"/>
      <c r="K555" s="204"/>
      <c r="L555" s="209"/>
      <c r="M555" s="210"/>
      <c r="N555" s="211"/>
      <c r="O555" s="211"/>
      <c r="P555" s="211"/>
      <c r="Q555" s="211"/>
      <c r="R555" s="211"/>
      <c r="S555" s="211"/>
      <c r="T555" s="212"/>
      <c r="AT555" s="213" t="s">
        <v>148</v>
      </c>
      <c r="AU555" s="213" t="s">
        <v>79</v>
      </c>
      <c r="AV555" s="13" t="s">
        <v>79</v>
      </c>
      <c r="AW555" s="13" t="s">
        <v>31</v>
      </c>
      <c r="AX555" s="13" t="s">
        <v>77</v>
      </c>
      <c r="AY555" s="213" t="s">
        <v>134</v>
      </c>
    </row>
    <row r="556" spans="1:65" s="2" customFormat="1" ht="16.5" customHeight="1">
      <c r="A556" s="36"/>
      <c r="B556" s="37"/>
      <c r="C556" s="246" t="s">
        <v>772</v>
      </c>
      <c r="D556" s="246" t="s">
        <v>265</v>
      </c>
      <c r="E556" s="247" t="s">
        <v>773</v>
      </c>
      <c r="F556" s="248" t="s">
        <v>774</v>
      </c>
      <c r="G556" s="249" t="s">
        <v>249</v>
      </c>
      <c r="H556" s="250">
        <v>162.5</v>
      </c>
      <c r="I556" s="251"/>
      <c r="J556" s="252">
        <f>ROUND(I556*H556,2)</f>
        <v>0</v>
      </c>
      <c r="K556" s="248" t="s">
        <v>141</v>
      </c>
      <c r="L556" s="253"/>
      <c r="M556" s="254" t="s">
        <v>19</v>
      </c>
      <c r="N556" s="255" t="s">
        <v>40</v>
      </c>
      <c r="O556" s="66"/>
      <c r="P556" s="194">
        <f>O556*H556</f>
        <v>0</v>
      </c>
      <c r="Q556" s="194">
        <v>1.2999999999999999E-2</v>
      </c>
      <c r="R556" s="194">
        <f>Q556*H556</f>
        <v>2.1124999999999998</v>
      </c>
      <c r="S556" s="194">
        <v>0</v>
      </c>
      <c r="T556" s="195">
        <f>S556*H556</f>
        <v>0</v>
      </c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R556" s="196" t="s">
        <v>399</v>
      </c>
      <c r="AT556" s="196" t="s">
        <v>265</v>
      </c>
      <c r="AU556" s="196" t="s">
        <v>79</v>
      </c>
      <c r="AY556" s="19" t="s">
        <v>134</v>
      </c>
      <c r="BE556" s="197">
        <f>IF(N556="základní",J556,0)</f>
        <v>0</v>
      </c>
      <c r="BF556" s="197">
        <f>IF(N556="snížená",J556,0)</f>
        <v>0</v>
      </c>
      <c r="BG556" s="197">
        <f>IF(N556="zákl. přenesená",J556,0)</f>
        <v>0</v>
      </c>
      <c r="BH556" s="197">
        <f>IF(N556="sníž. přenesená",J556,0)</f>
        <v>0</v>
      </c>
      <c r="BI556" s="197">
        <f>IF(N556="nulová",J556,0)</f>
        <v>0</v>
      </c>
      <c r="BJ556" s="19" t="s">
        <v>77</v>
      </c>
      <c r="BK556" s="197">
        <f>ROUND(I556*H556,2)</f>
        <v>0</v>
      </c>
      <c r="BL556" s="19" t="s">
        <v>220</v>
      </c>
      <c r="BM556" s="196" t="s">
        <v>775</v>
      </c>
    </row>
    <row r="557" spans="1:65" s="2" customFormat="1" ht="11.25">
      <c r="A557" s="36"/>
      <c r="B557" s="37"/>
      <c r="C557" s="38"/>
      <c r="D557" s="198" t="s">
        <v>144</v>
      </c>
      <c r="E557" s="38"/>
      <c r="F557" s="199" t="s">
        <v>774</v>
      </c>
      <c r="G557" s="38"/>
      <c r="H557" s="38"/>
      <c r="I557" s="106"/>
      <c r="J557" s="38"/>
      <c r="K557" s="38"/>
      <c r="L557" s="41"/>
      <c r="M557" s="200"/>
      <c r="N557" s="201"/>
      <c r="O557" s="66"/>
      <c r="P557" s="66"/>
      <c r="Q557" s="66"/>
      <c r="R557" s="66"/>
      <c r="S557" s="66"/>
      <c r="T557" s="67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T557" s="19" t="s">
        <v>144</v>
      </c>
      <c r="AU557" s="19" t="s">
        <v>79</v>
      </c>
    </row>
    <row r="558" spans="1:65" s="2" customFormat="1" ht="19.5">
      <c r="A558" s="36"/>
      <c r="B558" s="37"/>
      <c r="C558" s="38"/>
      <c r="D558" s="198" t="s">
        <v>499</v>
      </c>
      <c r="E558" s="38"/>
      <c r="F558" s="202" t="s">
        <v>776</v>
      </c>
      <c r="G558" s="38"/>
      <c r="H558" s="38"/>
      <c r="I558" s="106"/>
      <c r="J558" s="38"/>
      <c r="K558" s="38"/>
      <c r="L558" s="41"/>
      <c r="M558" s="200"/>
      <c r="N558" s="201"/>
      <c r="O558" s="66"/>
      <c r="P558" s="66"/>
      <c r="Q558" s="66"/>
      <c r="R558" s="66"/>
      <c r="S558" s="66"/>
      <c r="T558" s="67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T558" s="19" t="s">
        <v>499</v>
      </c>
      <c r="AU558" s="19" t="s">
        <v>79</v>
      </c>
    </row>
    <row r="559" spans="1:65" s="13" customFormat="1" ht="11.25">
      <c r="B559" s="203"/>
      <c r="C559" s="204"/>
      <c r="D559" s="198" t="s">
        <v>148</v>
      </c>
      <c r="E559" s="205" t="s">
        <v>19</v>
      </c>
      <c r="F559" s="206" t="s">
        <v>777</v>
      </c>
      <c r="G559" s="204"/>
      <c r="H559" s="207">
        <v>162.5</v>
      </c>
      <c r="I559" s="208"/>
      <c r="J559" s="204"/>
      <c r="K559" s="204"/>
      <c r="L559" s="209"/>
      <c r="M559" s="210"/>
      <c r="N559" s="211"/>
      <c r="O559" s="211"/>
      <c r="P559" s="211"/>
      <c r="Q559" s="211"/>
      <c r="R559" s="211"/>
      <c r="S559" s="211"/>
      <c r="T559" s="212"/>
      <c r="AT559" s="213" t="s">
        <v>148</v>
      </c>
      <c r="AU559" s="213" t="s">
        <v>79</v>
      </c>
      <c r="AV559" s="13" t="s">
        <v>79</v>
      </c>
      <c r="AW559" s="13" t="s">
        <v>31</v>
      </c>
      <c r="AX559" s="13" t="s">
        <v>77</v>
      </c>
      <c r="AY559" s="213" t="s">
        <v>134</v>
      </c>
    </row>
    <row r="560" spans="1:65" s="2" customFormat="1" ht="16.5" customHeight="1">
      <c r="A560" s="36"/>
      <c r="B560" s="37"/>
      <c r="C560" s="185" t="s">
        <v>778</v>
      </c>
      <c r="D560" s="185" t="s">
        <v>137</v>
      </c>
      <c r="E560" s="186" t="s">
        <v>779</v>
      </c>
      <c r="F560" s="187" t="s">
        <v>780</v>
      </c>
      <c r="G560" s="188" t="s">
        <v>228</v>
      </c>
      <c r="H560" s="189">
        <v>2.113</v>
      </c>
      <c r="I560" s="190"/>
      <c r="J560" s="191">
        <f>ROUND(I560*H560,2)</f>
        <v>0</v>
      </c>
      <c r="K560" s="187" t="s">
        <v>141</v>
      </c>
      <c r="L560" s="41"/>
      <c r="M560" s="192" t="s">
        <v>19</v>
      </c>
      <c r="N560" s="193" t="s">
        <v>40</v>
      </c>
      <c r="O560" s="66"/>
      <c r="P560" s="194">
        <f>O560*H560</f>
        <v>0</v>
      </c>
      <c r="Q560" s="194">
        <v>0</v>
      </c>
      <c r="R560" s="194">
        <f>Q560*H560</f>
        <v>0</v>
      </c>
      <c r="S560" s="194">
        <v>0</v>
      </c>
      <c r="T560" s="195">
        <f>S560*H560</f>
        <v>0</v>
      </c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R560" s="196" t="s">
        <v>220</v>
      </c>
      <c r="AT560" s="196" t="s">
        <v>137</v>
      </c>
      <c r="AU560" s="196" t="s">
        <v>79</v>
      </c>
      <c r="AY560" s="19" t="s">
        <v>134</v>
      </c>
      <c r="BE560" s="197">
        <f>IF(N560="základní",J560,0)</f>
        <v>0</v>
      </c>
      <c r="BF560" s="197">
        <f>IF(N560="snížená",J560,0)</f>
        <v>0</v>
      </c>
      <c r="BG560" s="197">
        <f>IF(N560="zákl. přenesená",J560,0)</f>
        <v>0</v>
      </c>
      <c r="BH560" s="197">
        <f>IF(N560="sníž. přenesená",J560,0)</f>
        <v>0</v>
      </c>
      <c r="BI560" s="197">
        <f>IF(N560="nulová",J560,0)</f>
        <v>0</v>
      </c>
      <c r="BJ560" s="19" t="s">
        <v>77</v>
      </c>
      <c r="BK560" s="197">
        <f>ROUND(I560*H560,2)</f>
        <v>0</v>
      </c>
      <c r="BL560" s="19" t="s">
        <v>220</v>
      </c>
      <c r="BM560" s="196" t="s">
        <v>781</v>
      </c>
    </row>
    <row r="561" spans="1:65" s="2" customFormat="1" ht="19.5">
      <c r="A561" s="36"/>
      <c r="B561" s="37"/>
      <c r="C561" s="38"/>
      <c r="D561" s="198" t="s">
        <v>144</v>
      </c>
      <c r="E561" s="38"/>
      <c r="F561" s="199" t="s">
        <v>782</v>
      </c>
      <c r="G561" s="38"/>
      <c r="H561" s="38"/>
      <c r="I561" s="106"/>
      <c r="J561" s="38"/>
      <c r="K561" s="38"/>
      <c r="L561" s="41"/>
      <c r="M561" s="200"/>
      <c r="N561" s="201"/>
      <c r="O561" s="66"/>
      <c r="P561" s="66"/>
      <c r="Q561" s="66"/>
      <c r="R561" s="66"/>
      <c r="S561" s="66"/>
      <c r="T561" s="67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T561" s="19" t="s">
        <v>144</v>
      </c>
      <c r="AU561" s="19" t="s">
        <v>79</v>
      </c>
    </row>
    <row r="562" spans="1:65" s="12" customFormat="1" ht="22.9" customHeight="1">
      <c r="B562" s="169"/>
      <c r="C562" s="170"/>
      <c r="D562" s="171" t="s">
        <v>68</v>
      </c>
      <c r="E562" s="183" t="s">
        <v>783</v>
      </c>
      <c r="F562" s="183" t="s">
        <v>784</v>
      </c>
      <c r="G562" s="170"/>
      <c r="H562" s="170"/>
      <c r="I562" s="173"/>
      <c r="J562" s="184">
        <f>BK562</f>
        <v>0</v>
      </c>
      <c r="K562" s="170"/>
      <c r="L562" s="175"/>
      <c r="M562" s="176"/>
      <c r="N562" s="177"/>
      <c r="O562" s="177"/>
      <c r="P562" s="178">
        <f>SUM(P563:P617)</f>
        <v>0</v>
      </c>
      <c r="Q562" s="177"/>
      <c r="R562" s="178">
        <f>SUM(R563:R617)</f>
        <v>0.77385159999999997</v>
      </c>
      <c r="S562" s="177"/>
      <c r="T562" s="179">
        <f>SUM(T563:T617)</f>
        <v>3.7654600000000003E-2</v>
      </c>
      <c r="AR562" s="180" t="s">
        <v>79</v>
      </c>
      <c r="AT562" s="181" t="s">
        <v>68</v>
      </c>
      <c r="AU562" s="181" t="s">
        <v>77</v>
      </c>
      <c r="AY562" s="180" t="s">
        <v>134</v>
      </c>
      <c r="BK562" s="182">
        <f>SUM(BK563:BK617)</f>
        <v>0</v>
      </c>
    </row>
    <row r="563" spans="1:65" s="2" customFormat="1" ht="16.5" customHeight="1">
      <c r="A563" s="36"/>
      <c r="B563" s="37"/>
      <c r="C563" s="185" t="s">
        <v>785</v>
      </c>
      <c r="D563" s="185" t="s">
        <v>137</v>
      </c>
      <c r="E563" s="186" t="s">
        <v>786</v>
      </c>
      <c r="F563" s="187" t="s">
        <v>787</v>
      </c>
      <c r="G563" s="188" t="s">
        <v>140</v>
      </c>
      <c r="H563" s="189">
        <v>76.850999999999999</v>
      </c>
      <c r="I563" s="190"/>
      <c r="J563" s="191">
        <f>ROUND(I563*H563,2)</f>
        <v>0</v>
      </c>
      <c r="K563" s="187" t="s">
        <v>19</v>
      </c>
      <c r="L563" s="41"/>
      <c r="M563" s="192" t="s">
        <v>19</v>
      </c>
      <c r="N563" s="193" t="s">
        <v>40</v>
      </c>
      <c r="O563" s="66"/>
      <c r="P563" s="194">
        <f>O563*H563</f>
        <v>0</v>
      </c>
      <c r="Q563" s="194">
        <v>0</v>
      </c>
      <c r="R563" s="194">
        <f>Q563*H563</f>
        <v>0</v>
      </c>
      <c r="S563" s="194">
        <v>0</v>
      </c>
      <c r="T563" s="195">
        <f>S563*H563</f>
        <v>0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196" t="s">
        <v>220</v>
      </c>
      <c r="AT563" s="196" t="s">
        <v>137</v>
      </c>
      <c r="AU563" s="196" t="s">
        <v>79</v>
      </c>
      <c r="AY563" s="19" t="s">
        <v>134</v>
      </c>
      <c r="BE563" s="197">
        <f>IF(N563="základní",J563,0)</f>
        <v>0</v>
      </c>
      <c r="BF563" s="197">
        <f>IF(N563="snížená",J563,0)</f>
        <v>0</v>
      </c>
      <c r="BG563" s="197">
        <f>IF(N563="zákl. přenesená",J563,0)</f>
        <v>0</v>
      </c>
      <c r="BH563" s="197">
        <f>IF(N563="sníž. přenesená",J563,0)</f>
        <v>0</v>
      </c>
      <c r="BI563" s="197">
        <f>IF(N563="nulová",J563,0)</f>
        <v>0</v>
      </c>
      <c r="BJ563" s="19" t="s">
        <v>77</v>
      </c>
      <c r="BK563" s="197">
        <f>ROUND(I563*H563,2)</f>
        <v>0</v>
      </c>
      <c r="BL563" s="19" t="s">
        <v>220</v>
      </c>
      <c r="BM563" s="196" t="s">
        <v>429</v>
      </c>
    </row>
    <row r="564" spans="1:65" s="2" customFormat="1" ht="11.25">
      <c r="A564" s="36"/>
      <c r="B564" s="37"/>
      <c r="C564" s="38"/>
      <c r="D564" s="198" t="s">
        <v>144</v>
      </c>
      <c r="E564" s="38"/>
      <c r="F564" s="199" t="s">
        <v>787</v>
      </c>
      <c r="G564" s="38"/>
      <c r="H564" s="38"/>
      <c r="I564" s="106"/>
      <c r="J564" s="38"/>
      <c r="K564" s="38"/>
      <c r="L564" s="41"/>
      <c r="M564" s="200"/>
      <c r="N564" s="201"/>
      <c r="O564" s="66"/>
      <c r="P564" s="66"/>
      <c r="Q564" s="66"/>
      <c r="R564" s="66"/>
      <c r="S564" s="66"/>
      <c r="T564" s="67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T564" s="19" t="s">
        <v>144</v>
      </c>
      <c r="AU564" s="19" t="s">
        <v>79</v>
      </c>
    </row>
    <row r="565" spans="1:65" s="13" customFormat="1" ht="11.25">
      <c r="B565" s="203"/>
      <c r="C565" s="204"/>
      <c r="D565" s="198" t="s">
        <v>148</v>
      </c>
      <c r="E565" s="205" t="s">
        <v>19</v>
      </c>
      <c r="F565" s="206" t="s">
        <v>788</v>
      </c>
      <c r="G565" s="204"/>
      <c r="H565" s="207">
        <v>4.34</v>
      </c>
      <c r="I565" s="208"/>
      <c r="J565" s="204"/>
      <c r="K565" s="204"/>
      <c r="L565" s="209"/>
      <c r="M565" s="210"/>
      <c r="N565" s="211"/>
      <c r="O565" s="211"/>
      <c r="P565" s="211"/>
      <c r="Q565" s="211"/>
      <c r="R565" s="211"/>
      <c r="S565" s="211"/>
      <c r="T565" s="212"/>
      <c r="AT565" s="213" t="s">
        <v>148</v>
      </c>
      <c r="AU565" s="213" t="s">
        <v>79</v>
      </c>
      <c r="AV565" s="13" t="s">
        <v>79</v>
      </c>
      <c r="AW565" s="13" t="s">
        <v>31</v>
      </c>
      <c r="AX565" s="13" t="s">
        <v>69</v>
      </c>
      <c r="AY565" s="213" t="s">
        <v>134</v>
      </c>
    </row>
    <row r="566" spans="1:65" s="13" customFormat="1" ht="11.25">
      <c r="B566" s="203"/>
      <c r="C566" s="204"/>
      <c r="D566" s="198" t="s">
        <v>148</v>
      </c>
      <c r="E566" s="205" t="s">
        <v>19</v>
      </c>
      <c r="F566" s="206" t="s">
        <v>789</v>
      </c>
      <c r="G566" s="204"/>
      <c r="H566" s="207">
        <v>72.510999999999996</v>
      </c>
      <c r="I566" s="208"/>
      <c r="J566" s="204"/>
      <c r="K566" s="204"/>
      <c r="L566" s="209"/>
      <c r="M566" s="210"/>
      <c r="N566" s="211"/>
      <c r="O566" s="211"/>
      <c r="P566" s="211"/>
      <c r="Q566" s="211"/>
      <c r="R566" s="211"/>
      <c r="S566" s="211"/>
      <c r="T566" s="212"/>
      <c r="AT566" s="213" t="s">
        <v>148</v>
      </c>
      <c r="AU566" s="213" t="s">
        <v>79</v>
      </c>
      <c r="AV566" s="13" t="s">
        <v>79</v>
      </c>
      <c r="AW566" s="13" t="s">
        <v>31</v>
      </c>
      <c r="AX566" s="13" t="s">
        <v>69</v>
      </c>
      <c r="AY566" s="213" t="s">
        <v>134</v>
      </c>
    </row>
    <row r="567" spans="1:65" s="15" customFormat="1" ht="11.25">
      <c r="B567" s="224"/>
      <c r="C567" s="225"/>
      <c r="D567" s="198" t="s">
        <v>148</v>
      </c>
      <c r="E567" s="226" t="s">
        <v>19</v>
      </c>
      <c r="F567" s="227" t="s">
        <v>164</v>
      </c>
      <c r="G567" s="225"/>
      <c r="H567" s="228">
        <v>76.850999999999999</v>
      </c>
      <c r="I567" s="229"/>
      <c r="J567" s="225"/>
      <c r="K567" s="225"/>
      <c r="L567" s="230"/>
      <c r="M567" s="231"/>
      <c r="N567" s="232"/>
      <c r="O567" s="232"/>
      <c r="P567" s="232"/>
      <c r="Q567" s="232"/>
      <c r="R567" s="232"/>
      <c r="S567" s="232"/>
      <c r="T567" s="233"/>
      <c r="AT567" s="234" t="s">
        <v>148</v>
      </c>
      <c r="AU567" s="234" t="s">
        <v>79</v>
      </c>
      <c r="AV567" s="15" t="s">
        <v>142</v>
      </c>
      <c r="AW567" s="15" t="s">
        <v>31</v>
      </c>
      <c r="AX567" s="15" t="s">
        <v>77</v>
      </c>
      <c r="AY567" s="234" t="s">
        <v>134</v>
      </c>
    </row>
    <row r="568" spans="1:65" s="2" customFormat="1" ht="16.5" customHeight="1">
      <c r="A568" s="36"/>
      <c r="B568" s="37"/>
      <c r="C568" s="185" t="s">
        <v>402</v>
      </c>
      <c r="D568" s="185" t="s">
        <v>137</v>
      </c>
      <c r="E568" s="186" t="s">
        <v>790</v>
      </c>
      <c r="F568" s="187" t="s">
        <v>791</v>
      </c>
      <c r="G568" s="188" t="s">
        <v>249</v>
      </c>
      <c r="H568" s="189">
        <v>12.065</v>
      </c>
      <c r="I568" s="190"/>
      <c r="J568" s="191">
        <f>ROUND(I568*H568,2)</f>
        <v>0</v>
      </c>
      <c r="K568" s="187" t="s">
        <v>19</v>
      </c>
      <c r="L568" s="41"/>
      <c r="M568" s="192" t="s">
        <v>19</v>
      </c>
      <c r="N568" s="193" t="s">
        <v>40</v>
      </c>
      <c r="O568" s="66"/>
      <c r="P568" s="194">
        <f>O568*H568</f>
        <v>0</v>
      </c>
      <c r="Q568" s="194">
        <v>0</v>
      </c>
      <c r="R568" s="194">
        <f>Q568*H568</f>
        <v>0</v>
      </c>
      <c r="S568" s="194">
        <v>0</v>
      </c>
      <c r="T568" s="195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196" t="s">
        <v>220</v>
      </c>
      <c r="AT568" s="196" t="s">
        <v>137</v>
      </c>
      <c r="AU568" s="196" t="s">
        <v>79</v>
      </c>
      <c r="AY568" s="19" t="s">
        <v>134</v>
      </c>
      <c r="BE568" s="197">
        <f>IF(N568="základní",J568,0)</f>
        <v>0</v>
      </c>
      <c r="BF568" s="197">
        <f>IF(N568="snížená",J568,0)</f>
        <v>0</v>
      </c>
      <c r="BG568" s="197">
        <f>IF(N568="zákl. přenesená",J568,0)</f>
        <v>0</v>
      </c>
      <c r="BH568" s="197">
        <f>IF(N568="sníž. přenesená",J568,0)</f>
        <v>0</v>
      </c>
      <c r="BI568" s="197">
        <f>IF(N568="nulová",J568,0)</f>
        <v>0</v>
      </c>
      <c r="BJ568" s="19" t="s">
        <v>77</v>
      </c>
      <c r="BK568" s="197">
        <f>ROUND(I568*H568,2)</f>
        <v>0</v>
      </c>
      <c r="BL568" s="19" t="s">
        <v>220</v>
      </c>
      <c r="BM568" s="196" t="s">
        <v>792</v>
      </c>
    </row>
    <row r="569" spans="1:65" s="2" customFormat="1" ht="11.25">
      <c r="A569" s="36"/>
      <c r="B569" s="37"/>
      <c r="C569" s="38"/>
      <c r="D569" s="198" t="s">
        <v>144</v>
      </c>
      <c r="E569" s="38"/>
      <c r="F569" s="199" t="s">
        <v>791</v>
      </c>
      <c r="G569" s="38"/>
      <c r="H569" s="38"/>
      <c r="I569" s="106"/>
      <c r="J569" s="38"/>
      <c r="K569" s="38"/>
      <c r="L569" s="41"/>
      <c r="M569" s="200"/>
      <c r="N569" s="201"/>
      <c r="O569" s="66"/>
      <c r="P569" s="66"/>
      <c r="Q569" s="66"/>
      <c r="R569" s="66"/>
      <c r="S569" s="66"/>
      <c r="T569" s="67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T569" s="19" t="s">
        <v>144</v>
      </c>
      <c r="AU569" s="19" t="s">
        <v>79</v>
      </c>
    </row>
    <row r="570" spans="1:65" s="13" customFormat="1" ht="11.25">
      <c r="B570" s="203"/>
      <c r="C570" s="204"/>
      <c r="D570" s="198" t="s">
        <v>148</v>
      </c>
      <c r="E570" s="205" t="s">
        <v>19</v>
      </c>
      <c r="F570" s="206" t="s">
        <v>793</v>
      </c>
      <c r="G570" s="204"/>
      <c r="H570" s="207">
        <v>12.065</v>
      </c>
      <c r="I570" s="208"/>
      <c r="J570" s="204"/>
      <c r="K570" s="204"/>
      <c r="L570" s="209"/>
      <c r="M570" s="210"/>
      <c r="N570" s="211"/>
      <c r="O570" s="211"/>
      <c r="P570" s="211"/>
      <c r="Q570" s="211"/>
      <c r="R570" s="211"/>
      <c r="S570" s="211"/>
      <c r="T570" s="212"/>
      <c r="AT570" s="213" t="s">
        <v>148</v>
      </c>
      <c r="AU570" s="213" t="s">
        <v>79</v>
      </c>
      <c r="AV570" s="13" t="s">
        <v>79</v>
      </c>
      <c r="AW570" s="13" t="s">
        <v>31</v>
      </c>
      <c r="AX570" s="13" t="s">
        <v>69</v>
      </c>
      <c r="AY570" s="213" t="s">
        <v>134</v>
      </c>
    </row>
    <row r="571" spans="1:65" s="15" customFormat="1" ht="11.25">
      <c r="B571" s="224"/>
      <c r="C571" s="225"/>
      <c r="D571" s="198" t="s">
        <v>148</v>
      </c>
      <c r="E571" s="226" t="s">
        <v>19</v>
      </c>
      <c r="F571" s="227" t="s">
        <v>164</v>
      </c>
      <c r="G571" s="225"/>
      <c r="H571" s="228">
        <v>12.065</v>
      </c>
      <c r="I571" s="229"/>
      <c r="J571" s="225"/>
      <c r="K571" s="225"/>
      <c r="L571" s="230"/>
      <c r="M571" s="231"/>
      <c r="N571" s="232"/>
      <c r="O571" s="232"/>
      <c r="P571" s="232"/>
      <c r="Q571" s="232"/>
      <c r="R571" s="232"/>
      <c r="S571" s="232"/>
      <c r="T571" s="233"/>
      <c r="AT571" s="234" t="s">
        <v>148</v>
      </c>
      <c r="AU571" s="234" t="s">
        <v>79</v>
      </c>
      <c r="AV571" s="15" t="s">
        <v>142</v>
      </c>
      <c r="AW571" s="15" t="s">
        <v>31</v>
      </c>
      <c r="AX571" s="15" t="s">
        <v>77</v>
      </c>
      <c r="AY571" s="234" t="s">
        <v>134</v>
      </c>
    </row>
    <row r="572" spans="1:65" s="2" customFormat="1" ht="16.5" customHeight="1">
      <c r="A572" s="36"/>
      <c r="B572" s="37"/>
      <c r="C572" s="185" t="s">
        <v>794</v>
      </c>
      <c r="D572" s="185" t="s">
        <v>137</v>
      </c>
      <c r="E572" s="186" t="s">
        <v>795</v>
      </c>
      <c r="F572" s="187" t="s">
        <v>796</v>
      </c>
      <c r="G572" s="188" t="s">
        <v>249</v>
      </c>
      <c r="H572" s="189">
        <v>16.09</v>
      </c>
      <c r="I572" s="190"/>
      <c r="J572" s="191">
        <f>ROUND(I572*H572,2)</f>
        <v>0</v>
      </c>
      <c r="K572" s="187" t="s">
        <v>19</v>
      </c>
      <c r="L572" s="41"/>
      <c r="M572" s="192" t="s">
        <v>19</v>
      </c>
      <c r="N572" s="193" t="s">
        <v>40</v>
      </c>
      <c r="O572" s="66"/>
      <c r="P572" s="194">
        <f>O572*H572</f>
        <v>0</v>
      </c>
      <c r="Q572" s="194">
        <v>0</v>
      </c>
      <c r="R572" s="194">
        <f>Q572*H572</f>
        <v>0</v>
      </c>
      <c r="S572" s="194">
        <v>0</v>
      </c>
      <c r="T572" s="195">
        <f>S572*H572</f>
        <v>0</v>
      </c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R572" s="196" t="s">
        <v>220</v>
      </c>
      <c r="AT572" s="196" t="s">
        <v>137</v>
      </c>
      <c r="AU572" s="196" t="s">
        <v>79</v>
      </c>
      <c r="AY572" s="19" t="s">
        <v>134</v>
      </c>
      <c r="BE572" s="197">
        <f>IF(N572="základní",J572,0)</f>
        <v>0</v>
      </c>
      <c r="BF572" s="197">
        <f>IF(N572="snížená",J572,0)</f>
        <v>0</v>
      </c>
      <c r="BG572" s="197">
        <f>IF(N572="zákl. přenesená",J572,0)</f>
        <v>0</v>
      </c>
      <c r="BH572" s="197">
        <f>IF(N572="sníž. přenesená",J572,0)</f>
        <v>0</v>
      </c>
      <c r="BI572" s="197">
        <f>IF(N572="nulová",J572,0)</f>
        <v>0</v>
      </c>
      <c r="BJ572" s="19" t="s">
        <v>77</v>
      </c>
      <c r="BK572" s="197">
        <f>ROUND(I572*H572,2)</f>
        <v>0</v>
      </c>
      <c r="BL572" s="19" t="s">
        <v>220</v>
      </c>
      <c r="BM572" s="196" t="s">
        <v>797</v>
      </c>
    </row>
    <row r="573" spans="1:65" s="2" customFormat="1" ht="11.25">
      <c r="A573" s="36"/>
      <c r="B573" s="37"/>
      <c r="C573" s="38"/>
      <c r="D573" s="198" t="s">
        <v>144</v>
      </c>
      <c r="E573" s="38"/>
      <c r="F573" s="199" t="s">
        <v>796</v>
      </c>
      <c r="G573" s="38"/>
      <c r="H573" s="38"/>
      <c r="I573" s="106"/>
      <c r="J573" s="38"/>
      <c r="K573" s="38"/>
      <c r="L573" s="41"/>
      <c r="M573" s="200"/>
      <c r="N573" s="201"/>
      <c r="O573" s="66"/>
      <c r="P573" s="66"/>
      <c r="Q573" s="66"/>
      <c r="R573" s="66"/>
      <c r="S573" s="66"/>
      <c r="T573" s="67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T573" s="19" t="s">
        <v>144</v>
      </c>
      <c r="AU573" s="19" t="s">
        <v>79</v>
      </c>
    </row>
    <row r="574" spans="1:65" s="13" customFormat="1" ht="11.25">
      <c r="B574" s="203"/>
      <c r="C574" s="204"/>
      <c r="D574" s="198" t="s">
        <v>148</v>
      </c>
      <c r="E574" s="205" t="s">
        <v>19</v>
      </c>
      <c r="F574" s="206" t="s">
        <v>798</v>
      </c>
      <c r="G574" s="204"/>
      <c r="H574" s="207">
        <v>6.92</v>
      </c>
      <c r="I574" s="208"/>
      <c r="J574" s="204"/>
      <c r="K574" s="204"/>
      <c r="L574" s="209"/>
      <c r="M574" s="210"/>
      <c r="N574" s="211"/>
      <c r="O574" s="211"/>
      <c r="P574" s="211"/>
      <c r="Q574" s="211"/>
      <c r="R574" s="211"/>
      <c r="S574" s="211"/>
      <c r="T574" s="212"/>
      <c r="AT574" s="213" t="s">
        <v>148</v>
      </c>
      <c r="AU574" s="213" t="s">
        <v>79</v>
      </c>
      <c r="AV574" s="13" t="s">
        <v>79</v>
      </c>
      <c r="AW574" s="13" t="s">
        <v>31</v>
      </c>
      <c r="AX574" s="13" t="s">
        <v>69</v>
      </c>
      <c r="AY574" s="213" t="s">
        <v>134</v>
      </c>
    </row>
    <row r="575" spans="1:65" s="13" customFormat="1" ht="11.25">
      <c r="B575" s="203"/>
      <c r="C575" s="204"/>
      <c r="D575" s="198" t="s">
        <v>148</v>
      </c>
      <c r="E575" s="205" t="s">
        <v>19</v>
      </c>
      <c r="F575" s="206" t="s">
        <v>799</v>
      </c>
      <c r="G575" s="204"/>
      <c r="H575" s="207">
        <v>9.17</v>
      </c>
      <c r="I575" s="208"/>
      <c r="J575" s="204"/>
      <c r="K575" s="204"/>
      <c r="L575" s="209"/>
      <c r="M575" s="210"/>
      <c r="N575" s="211"/>
      <c r="O575" s="211"/>
      <c r="P575" s="211"/>
      <c r="Q575" s="211"/>
      <c r="R575" s="211"/>
      <c r="S575" s="211"/>
      <c r="T575" s="212"/>
      <c r="AT575" s="213" t="s">
        <v>148</v>
      </c>
      <c r="AU575" s="213" t="s">
        <v>79</v>
      </c>
      <c r="AV575" s="13" t="s">
        <v>79</v>
      </c>
      <c r="AW575" s="13" t="s">
        <v>31</v>
      </c>
      <c r="AX575" s="13" t="s">
        <v>69</v>
      </c>
      <c r="AY575" s="213" t="s">
        <v>134</v>
      </c>
    </row>
    <row r="576" spans="1:65" s="15" customFormat="1" ht="11.25">
      <c r="B576" s="224"/>
      <c r="C576" s="225"/>
      <c r="D576" s="198" t="s">
        <v>148</v>
      </c>
      <c r="E576" s="226" t="s">
        <v>19</v>
      </c>
      <c r="F576" s="227" t="s">
        <v>164</v>
      </c>
      <c r="G576" s="225"/>
      <c r="H576" s="228">
        <v>16.09</v>
      </c>
      <c r="I576" s="229"/>
      <c r="J576" s="225"/>
      <c r="K576" s="225"/>
      <c r="L576" s="230"/>
      <c r="M576" s="231"/>
      <c r="N576" s="232"/>
      <c r="O576" s="232"/>
      <c r="P576" s="232"/>
      <c r="Q576" s="232"/>
      <c r="R576" s="232"/>
      <c r="S576" s="232"/>
      <c r="T576" s="233"/>
      <c r="AT576" s="234" t="s">
        <v>148</v>
      </c>
      <c r="AU576" s="234" t="s">
        <v>79</v>
      </c>
      <c r="AV576" s="15" t="s">
        <v>142</v>
      </c>
      <c r="AW576" s="15" t="s">
        <v>31</v>
      </c>
      <c r="AX576" s="15" t="s">
        <v>77</v>
      </c>
      <c r="AY576" s="234" t="s">
        <v>134</v>
      </c>
    </row>
    <row r="577" spans="1:65" s="2" customFormat="1" ht="16.5" customHeight="1">
      <c r="A577" s="36"/>
      <c r="B577" s="37"/>
      <c r="C577" s="185" t="s">
        <v>800</v>
      </c>
      <c r="D577" s="185" t="s">
        <v>137</v>
      </c>
      <c r="E577" s="186" t="s">
        <v>801</v>
      </c>
      <c r="F577" s="187" t="s">
        <v>802</v>
      </c>
      <c r="G577" s="188" t="s">
        <v>249</v>
      </c>
      <c r="H577" s="189">
        <v>12.02</v>
      </c>
      <c r="I577" s="190"/>
      <c r="J577" s="191">
        <f>ROUND(I577*H577,2)</f>
        <v>0</v>
      </c>
      <c r="K577" s="187" t="s">
        <v>141</v>
      </c>
      <c r="L577" s="41"/>
      <c r="M577" s="192" t="s">
        <v>19</v>
      </c>
      <c r="N577" s="193" t="s">
        <v>40</v>
      </c>
      <c r="O577" s="66"/>
      <c r="P577" s="194">
        <f>O577*H577</f>
        <v>0</v>
      </c>
      <c r="Q577" s="194">
        <v>0</v>
      </c>
      <c r="R577" s="194">
        <f>Q577*H577</f>
        <v>0</v>
      </c>
      <c r="S577" s="194">
        <v>2.2300000000000002E-3</v>
      </c>
      <c r="T577" s="195">
        <f>S577*H577</f>
        <v>2.6804600000000001E-2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196" t="s">
        <v>220</v>
      </c>
      <c r="AT577" s="196" t="s">
        <v>137</v>
      </c>
      <c r="AU577" s="196" t="s">
        <v>79</v>
      </c>
      <c r="AY577" s="19" t="s">
        <v>134</v>
      </c>
      <c r="BE577" s="197">
        <f>IF(N577="základní",J577,0)</f>
        <v>0</v>
      </c>
      <c r="BF577" s="197">
        <f>IF(N577="snížená",J577,0)</f>
        <v>0</v>
      </c>
      <c r="BG577" s="197">
        <f>IF(N577="zákl. přenesená",J577,0)</f>
        <v>0</v>
      </c>
      <c r="BH577" s="197">
        <f>IF(N577="sníž. přenesená",J577,0)</f>
        <v>0</v>
      </c>
      <c r="BI577" s="197">
        <f>IF(N577="nulová",J577,0)</f>
        <v>0</v>
      </c>
      <c r="BJ577" s="19" t="s">
        <v>77</v>
      </c>
      <c r="BK577" s="197">
        <f>ROUND(I577*H577,2)</f>
        <v>0</v>
      </c>
      <c r="BL577" s="19" t="s">
        <v>220</v>
      </c>
      <c r="BM577" s="196" t="s">
        <v>803</v>
      </c>
    </row>
    <row r="578" spans="1:65" s="2" customFormat="1" ht="11.25">
      <c r="A578" s="36"/>
      <c r="B578" s="37"/>
      <c r="C578" s="38"/>
      <c r="D578" s="198" t="s">
        <v>144</v>
      </c>
      <c r="E578" s="38"/>
      <c r="F578" s="199" t="s">
        <v>804</v>
      </c>
      <c r="G578" s="38"/>
      <c r="H578" s="38"/>
      <c r="I578" s="106"/>
      <c r="J578" s="38"/>
      <c r="K578" s="38"/>
      <c r="L578" s="41"/>
      <c r="M578" s="200"/>
      <c r="N578" s="201"/>
      <c r="O578" s="66"/>
      <c r="P578" s="66"/>
      <c r="Q578" s="66"/>
      <c r="R578" s="66"/>
      <c r="S578" s="66"/>
      <c r="T578" s="67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9" t="s">
        <v>144</v>
      </c>
      <c r="AU578" s="19" t="s">
        <v>79</v>
      </c>
    </row>
    <row r="579" spans="1:65" s="13" customFormat="1" ht="11.25">
      <c r="B579" s="203"/>
      <c r="C579" s="204"/>
      <c r="D579" s="198" t="s">
        <v>148</v>
      </c>
      <c r="E579" s="205" t="s">
        <v>19</v>
      </c>
      <c r="F579" s="206" t="s">
        <v>805</v>
      </c>
      <c r="G579" s="204"/>
      <c r="H579" s="207">
        <v>12.02</v>
      </c>
      <c r="I579" s="208"/>
      <c r="J579" s="204"/>
      <c r="K579" s="204"/>
      <c r="L579" s="209"/>
      <c r="M579" s="210"/>
      <c r="N579" s="211"/>
      <c r="O579" s="211"/>
      <c r="P579" s="211"/>
      <c r="Q579" s="211"/>
      <c r="R579" s="211"/>
      <c r="S579" s="211"/>
      <c r="T579" s="212"/>
      <c r="AT579" s="213" t="s">
        <v>148</v>
      </c>
      <c r="AU579" s="213" t="s">
        <v>79</v>
      </c>
      <c r="AV579" s="13" t="s">
        <v>79</v>
      </c>
      <c r="AW579" s="13" t="s">
        <v>31</v>
      </c>
      <c r="AX579" s="13" t="s">
        <v>77</v>
      </c>
      <c r="AY579" s="213" t="s">
        <v>134</v>
      </c>
    </row>
    <row r="580" spans="1:65" s="2" customFormat="1" ht="16.5" customHeight="1">
      <c r="A580" s="36"/>
      <c r="B580" s="37"/>
      <c r="C580" s="185" t="s">
        <v>806</v>
      </c>
      <c r="D580" s="185" t="s">
        <v>137</v>
      </c>
      <c r="E580" s="186" t="s">
        <v>807</v>
      </c>
      <c r="F580" s="187" t="s">
        <v>808</v>
      </c>
      <c r="G580" s="188" t="s">
        <v>249</v>
      </c>
      <c r="H580" s="189">
        <v>6.2</v>
      </c>
      <c r="I580" s="190"/>
      <c r="J580" s="191">
        <f>ROUND(I580*H580,2)</f>
        <v>0</v>
      </c>
      <c r="K580" s="187" t="s">
        <v>141</v>
      </c>
      <c r="L580" s="41"/>
      <c r="M580" s="192" t="s">
        <v>19</v>
      </c>
      <c r="N580" s="193" t="s">
        <v>40</v>
      </c>
      <c r="O580" s="66"/>
      <c r="P580" s="194">
        <f>O580*H580</f>
        <v>0</v>
      </c>
      <c r="Q580" s="194">
        <v>0</v>
      </c>
      <c r="R580" s="194">
        <f>Q580*H580</f>
        <v>0</v>
      </c>
      <c r="S580" s="194">
        <v>1.75E-3</v>
      </c>
      <c r="T580" s="195">
        <f>S580*H580</f>
        <v>1.085E-2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196" t="s">
        <v>220</v>
      </c>
      <c r="AT580" s="196" t="s">
        <v>137</v>
      </c>
      <c r="AU580" s="196" t="s">
        <v>79</v>
      </c>
      <c r="AY580" s="19" t="s">
        <v>134</v>
      </c>
      <c r="BE580" s="197">
        <f>IF(N580="základní",J580,0)</f>
        <v>0</v>
      </c>
      <c r="BF580" s="197">
        <f>IF(N580="snížená",J580,0)</f>
        <v>0</v>
      </c>
      <c r="BG580" s="197">
        <f>IF(N580="zákl. přenesená",J580,0)</f>
        <v>0</v>
      </c>
      <c r="BH580" s="197">
        <f>IF(N580="sníž. přenesená",J580,0)</f>
        <v>0</v>
      </c>
      <c r="BI580" s="197">
        <f>IF(N580="nulová",J580,0)</f>
        <v>0</v>
      </c>
      <c r="BJ580" s="19" t="s">
        <v>77</v>
      </c>
      <c r="BK580" s="197">
        <f>ROUND(I580*H580,2)</f>
        <v>0</v>
      </c>
      <c r="BL580" s="19" t="s">
        <v>220</v>
      </c>
      <c r="BM580" s="196" t="s">
        <v>809</v>
      </c>
    </row>
    <row r="581" spans="1:65" s="2" customFormat="1" ht="11.25">
      <c r="A581" s="36"/>
      <c r="B581" s="37"/>
      <c r="C581" s="38"/>
      <c r="D581" s="198" t="s">
        <v>144</v>
      </c>
      <c r="E581" s="38"/>
      <c r="F581" s="199" t="s">
        <v>810</v>
      </c>
      <c r="G581" s="38"/>
      <c r="H581" s="38"/>
      <c r="I581" s="106"/>
      <c r="J581" s="38"/>
      <c r="K581" s="38"/>
      <c r="L581" s="41"/>
      <c r="M581" s="200"/>
      <c r="N581" s="201"/>
      <c r="O581" s="66"/>
      <c r="P581" s="66"/>
      <c r="Q581" s="66"/>
      <c r="R581" s="66"/>
      <c r="S581" s="66"/>
      <c r="T581" s="67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T581" s="19" t="s">
        <v>144</v>
      </c>
      <c r="AU581" s="19" t="s">
        <v>79</v>
      </c>
    </row>
    <row r="582" spans="1:65" s="2" customFormat="1" ht="16.5" customHeight="1">
      <c r="A582" s="36"/>
      <c r="B582" s="37"/>
      <c r="C582" s="185" t="s">
        <v>406</v>
      </c>
      <c r="D582" s="185" t="s">
        <v>137</v>
      </c>
      <c r="E582" s="186" t="s">
        <v>811</v>
      </c>
      <c r="F582" s="187" t="s">
        <v>812</v>
      </c>
      <c r="G582" s="188" t="s">
        <v>249</v>
      </c>
      <c r="H582" s="189">
        <v>12.065</v>
      </c>
      <c r="I582" s="190"/>
      <c r="J582" s="191">
        <f>ROUND(I582*H582,2)</f>
        <v>0</v>
      </c>
      <c r="K582" s="187" t="s">
        <v>19</v>
      </c>
      <c r="L582" s="41"/>
      <c r="M582" s="192" t="s">
        <v>19</v>
      </c>
      <c r="N582" s="193" t="s">
        <v>40</v>
      </c>
      <c r="O582" s="66"/>
      <c r="P582" s="194">
        <f>O582*H582</f>
        <v>0</v>
      </c>
      <c r="Q582" s="194">
        <v>0</v>
      </c>
      <c r="R582" s="194">
        <f>Q582*H582</f>
        <v>0</v>
      </c>
      <c r="S582" s="194">
        <v>0</v>
      </c>
      <c r="T582" s="195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96" t="s">
        <v>220</v>
      </c>
      <c r="AT582" s="196" t="s">
        <v>137</v>
      </c>
      <c r="AU582" s="196" t="s">
        <v>79</v>
      </c>
      <c r="AY582" s="19" t="s">
        <v>134</v>
      </c>
      <c r="BE582" s="197">
        <f>IF(N582="základní",J582,0)</f>
        <v>0</v>
      </c>
      <c r="BF582" s="197">
        <f>IF(N582="snížená",J582,0)</f>
        <v>0</v>
      </c>
      <c r="BG582" s="197">
        <f>IF(N582="zákl. přenesená",J582,0)</f>
        <v>0</v>
      </c>
      <c r="BH582" s="197">
        <f>IF(N582="sníž. přenesená",J582,0)</f>
        <v>0</v>
      </c>
      <c r="BI582" s="197">
        <f>IF(N582="nulová",J582,0)</f>
        <v>0</v>
      </c>
      <c r="BJ582" s="19" t="s">
        <v>77</v>
      </c>
      <c r="BK582" s="197">
        <f>ROUND(I582*H582,2)</f>
        <v>0</v>
      </c>
      <c r="BL582" s="19" t="s">
        <v>220</v>
      </c>
      <c r="BM582" s="196" t="s">
        <v>813</v>
      </c>
    </row>
    <row r="583" spans="1:65" s="2" customFormat="1" ht="11.25">
      <c r="A583" s="36"/>
      <c r="B583" s="37"/>
      <c r="C583" s="38"/>
      <c r="D583" s="198" t="s">
        <v>144</v>
      </c>
      <c r="E583" s="38"/>
      <c r="F583" s="199" t="s">
        <v>812</v>
      </c>
      <c r="G583" s="38"/>
      <c r="H583" s="38"/>
      <c r="I583" s="106"/>
      <c r="J583" s="38"/>
      <c r="K583" s="38"/>
      <c r="L583" s="41"/>
      <c r="M583" s="200"/>
      <c r="N583" s="201"/>
      <c r="O583" s="66"/>
      <c r="P583" s="66"/>
      <c r="Q583" s="66"/>
      <c r="R583" s="66"/>
      <c r="S583" s="66"/>
      <c r="T583" s="67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T583" s="19" t="s">
        <v>144</v>
      </c>
      <c r="AU583" s="19" t="s">
        <v>79</v>
      </c>
    </row>
    <row r="584" spans="1:65" s="13" customFormat="1" ht="11.25">
      <c r="B584" s="203"/>
      <c r="C584" s="204"/>
      <c r="D584" s="198" t="s">
        <v>148</v>
      </c>
      <c r="E584" s="205" t="s">
        <v>19</v>
      </c>
      <c r="F584" s="206" t="s">
        <v>814</v>
      </c>
      <c r="G584" s="204"/>
      <c r="H584" s="207">
        <v>12.065</v>
      </c>
      <c r="I584" s="208"/>
      <c r="J584" s="204"/>
      <c r="K584" s="204"/>
      <c r="L584" s="209"/>
      <c r="M584" s="210"/>
      <c r="N584" s="211"/>
      <c r="O584" s="211"/>
      <c r="P584" s="211"/>
      <c r="Q584" s="211"/>
      <c r="R584" s="211"/>
      <c r="S584" s="211"/>
      <c r="T584" s="212"/>
      <c r="AT584" s="213" t="s">
        <v>148</v>
      </c>
      <c r="AU584" s="213" t="s">
        <v>79</v>
      </c>
      <c r="AV584" s="13" t="s">
        <v>79</v>
      </c>
      <c r="AW584" s="13" t="s">
        <v>31</v>
      </c>
      <c r="AX584" s="13" t="s">
        <v>69</v>
      </c>
      <c r="AY584" s="213" t="s">
        <v>134</v>
      </c>
    </row>
    <row r="585" spans="1:65" s="15" customFormat="1" ht="11.25">
      <c r="B585" s="224"/>
      <c r="C585" s="225"/>
      <c r="D585" s="198" t="s">
        <v>148</v>
      </c>
      <c r="E585" s="226" t="s">
        <v>19</v>
      </c>
      <c r="F585" s="227" t="s">
        <v>164</v>
      </c>
      <c r="G585" s="225"/>
      <c r="H585" s="228">
        <v>12.065</v>
      </c>
      <c r="I585" s="229"/>
      <c r="J585" s="225"/>
      <c r="K585" s="225"/>
      <c r="L585" s="230"/>
      <c r="M585" s="231"/>
      <c r="N585" s="232"/>
      <c r="O585" s="232"/>
      <c r="P585" s="232"/>
      <c r="Q585" s="232"/>
      <c r="R585" s="232"/>
      <c r="S585" s="232"/>
      <c r="T585" s="233"/>
      <c r="AT585" s="234" t="s">
        <v>148</v>
      </c>
      <c r="AU585" s="234" t="s">
        <v>79</v>
      </c>
      <c r="AV585" s="15" t="s">
        <v>142</v>
      </c>
      <c r="AW585" s="15" t="s">
        <v>31</v>
      </c>
      <c r="AX585" s="15" t="s">
        <v>77</v>
      </c>
      <c r="AY585" s="234" t="s">
        <v>134</v>
      </c>
    </row>
    <row r="586" spans="1:65" s="2" customFormat="1" ht="16.5" customHeight="1">
      <c r="A586" s="36"/>
      <c r="B586" s="37"/>
      <c r="C586" s="185" t="s">
        <v>815</v>
      </c>
      <c r="D586" s="185" t="s">
        <v>137</v>
      </c>
      <c r="E586" s="186" t="s">
        <v>816</v>
      </c>
      <c r="F586" s="187" t="s">
        <v>817</v>
      </c>
      <c r="G586" s="188" t="s">
        <v>249</v>
      </c>
      <c r="H586" s="189">
        <v>7.0750000000000002</v>
      </c>
      <c r="I586" s="190"/>
      <c r="J586" s="191">
        <f>ROUND(I586*H586,2)</f>
        <v>0</v>
      </c>
      <c r="K586" s="187" t="s">
        <v>19</v>
      </c>
      <c r="L586" s="41"/>
      <c r="M586" s="192" t="s">
        <v>19</v>
      </c>
      <c r="N586" s="193" t="s">
        <v>40</v>
      </c>
      <c r="O586" s="66"/>
      <c r="P586" s="194">
        <f>O586*H586</f>
        <v>0</v>
      </c>
      <c r="Q586" s="194">
        <v>0</v>
      </c>
      <c r="R586" s="194">
        <f>Q586*H586</f>
        <v>0</v>
      </c>
      <c r="S586" s="194">
        <v>0</v>
      </c>
      <c r="T586" s="195">
        <f>S586*H586</f>
        <v>0</v>
      </c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R586" s="196" t="s">
        <v>220</v>
      </c>
      <c r="AT586" s="196" t="s">
        <v>137</v>
      </c>
      <c r="AU586" s="196" t="s">
        <v>79</v>
      </c>
      <c r="AY586" s="19" t="s">
        <v>134</v>
      </c>
      <c r="BE586" s="197">
        <f>IF(N586="základní",J586,0)</f>
        <v>0</v>
      </c>
      <c r="BF586" s="197">
        <f>IF(N586="snížená",J586,0)</f>
        <v>0</v>
      </c>
      <c r="BG586" s="197">
        <f>IF(N586="zákl. přenesená",J586,0)</f>
        <v>0</v>
      </c>
      <c r="BH586" s="197">
        <f>IF(N586="sníž. přenesená",J586,0)</f>
        <v>0</v>
      </c>
      <c r="BI586" s="197">
        <f>IF(N586="nulová",J586,0)</f>
        <v>0</v>
      </c>
      <c r="BJ586" s="19" t="s">
        <v>77</v>
      </c>
      <c r="BK586" s="197">
        <f>ROUND(I586*H586,2)</f>
        <v>0</v>
      </c>
      <c r="BL586" s="19" t="s">
        <v>220</v>
      </c>
      <c r="BM586" s="196" t="s">
        <v>818</v>
      </c>
    </row>
    <row r="587" spans="1:65" s="2" customFormat="1" ht="11.25">
      <c r="A587" s="36"/>
      <c r="B587" s="37"/>
      <c r="C587" s="38"/>
      <c r="D587" s="198" t="s">
        <v>144</v>
      </c>
      <c r="E587" s="38"/>
      <c r="F587" s="199" t="s">
        <v>817</v>
      </c>
      <c r="G587" s="38"/>
      <c r="H587" s="38"/>
      <c r="I587" s="106"/>
      <c r="J587" s="38"/>
      <c r="K587" s="38"/>
      <c r="L587" s="41"/>
      <c r="M587" s="200"/>
      <c r="N587" s="201"/>
      <c r="O587" s="66"/>
      <c r="P587" s="66"/>
      <c r="Q587" s="66"/>
      <c r="R587" s="66"/>
      <c r="S587" s="66"/>
      <c r="T587" s="67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T587" s="19" t="s">
        <v>144</v>
      </c>
      <c r="AU587" s="19" t="s">
        <v>79</v>
      </c>
    </row>
    <row r="588" spans="1:65" s="2" customFormat="1" ht="16.5" customHeight="1">
      <c r="A588" s="36"/>
      <c r="B588" s="37"/>
      <c r="C588" s="185" t="s">
        <v>819</v>
      </c>
      <c r="D588" s="185" t="s">
        <v>137</v>
      </c>
      <c r="E588" s="186" t="s">
        <v>820</v>
      </c>
      <c r="F588" s="187" t="s">
        <v>821</v>
      </c>
      <c r="G588" s="188" t="s">
        <v>140</v>
      </c>
      <c r="H588" s="189">
        <v>4.34</v>
      </c>
      <c r="I588" s="190"/>
      <c r="J588" s="191">
        <f>ROUND(I588*H588,2)</f>
        <v>0</v>
      </c>
      <c r="K588" s="187" t="s">
        <v>141</v>
      </c>
      <c r="L588" s="41"/>
      <c r="M588" s="192" t="s">
        <v>19</v>
      </c>
      <c r="N588" s="193" t="s">
        <v>40</v>
      </c>
      <c r="O588" s="66"/>
      <c r="P588" s="194">
        <f>O588*H588</f>
        <v>0</v>
      </c>
      <c r="Q588" s="194">
        <v>5.5999999999999999E-3</v>
      </c>
      <c r="R588" s="194">
        <f>Q588*H588</f>
        <v>2.4303999999999999E-2</v>
      </c>
      <c r="S588" s="194">
        <v>0</v>
      </c>
      <c r="T588" s="195">
        <f>S588*H588</f>
        <v>0</v>
      </c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R588" s="196" t="s">
        <v>220</v>
      </c>
      <c r="AT588" s="196" t="s">
        <v>137</v>
      </c>
      <c r="AU588" s="196" t="s">
        <v>79</v>
      </c>
      <c r="AY588" s="19" t="s">
        <v>134</v>
      </c>
      <c r="BE588" s="197">
        <f>IF(N588="základní",J588,0)</f>
        <v>0</v>
      </c>
      <c r="BF588" s="197">
        <f>IF(N588="snížená",J588,0)</f>
        <v>0</v>
      </c>
      <c r="BG588" s="197">
        <f>IF(N588="zákl. přenesená",J588,0)</f>
        <v>0</v>
      </c>
      <c r="BH588" s="197">
        <f>IF(N588="sníž. přenesená",J588,0)</f>
        <v>0</v>
      </c>
      <c r="BI588" s="197">
        <f>IF(N588="nulová",J588,0)</f>
        <v>0</v>
      </c>
      <c r="BJ588" s="19" t="s">
        <v>77</v>
      </c>
      <c r="BK588" s="197">
        <f>ROUND(I588*H588,2)</f>
        <v>0</v>
      </c>
      <c r="BL588" s="19" t="s">
        <v>220</v>
      </c>
      <c r="BM588" s="196" t="s">
        <v>822</v>
      </c>
    </row>
    <row r="589" spans="1:65" s="2" customFormat="1" ht="19.5">
      <c r="A589" s="36"/>
      <c r="B589" s="37"/>
      <c r="C589" s="38"/>
      <c r="D589" s="198" t="s">
        <v>144</v>
      </c>
      <c r="E589" s="38"/>
      <c r="F589" s="199" t="s">
        <v>823</v>
      </c>
      <c r="G589" s="38"/>
      <c r="H589" s="38"/>
      <c r="I589" s="106"/>
      <c r="J589" s="38"/>
      <c r="K589" s="38"/>
      <c r="L589" s="41"/>
      <c r="M589" s="200"/>
      <c r="N589" s="201"/>
      <c r="O589" s="66"/>
      <c r="P589" s="66"/>
      <c r="Q589" s="66"/>
      <c r="R589" s="66"/>
      <c r="S589" s="66"/>
      <c r="T589" s="67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T589" s="19" t="s">
        <v>144</v>
      </c>
      <c r="AU589" s="19" t="s">
        <v>79</v>
      </c>
    </row>
    <row r="590" spans="1:65" s="13" customFormat="1" ht="11.25">
      <c r="B590" s="203"/>
      <c r="C590" s="204"/>
      <c r="D590" s="198" t="s">
        <v>148</v>
      </c>
      <c r="E590" s="205" t="s">
        <v>19</v>
      </c>
      <c r="F590" s="206" t="s">
        <v>788</v>
      </c>
      <c r="G590" s="204"/>
      <c r="H590" s="207">
        <v>4.34</v>
      </c>
      <c r="I590" s="208"/>
      <c r="J590" s="204"/>
      <c r="K590" s="204"/>
      <c r="L590" s="209"/>
      <c r="M590" s="210"/>
      <c r="N590" s="211"/>
      <c r="O590" s="211"/>
      <c r="P590" s="211"/>
      <c r="Q590" s="211"/>
      <c r="R590" s="211"/>
      <c r="S590" s="211"/>
      <c r="T590" s="212"/>
      <c r="AT590" s="213" t="s">
        <v>148</v>
      </c>
      <c r="AU590" s="213" t="s">
        <v>79</v>
      </c>
      <c r="AV590" s="13" t="s">
        <v>79</v>
      </c>
      <c r="AW590" s="13" t="s">
        <v>31</v>
      </c>
      <c r="AX590" s="13" t="s">
        <v>77</v>
      </c>
      <c r="AY590" s="213" t="s">
        <v>134</v>
      </c>
    </row>
    <row r="591" spans="1:65" s="2" customFormat="1" ht="16.5" customHeight="1">
      <c r="A591" s="36"/>
      <c r="B591" s="37"/>
      <c r="C591" s="185" t="s">
        <v>824</v>
      </c>
      <c r="D591" s="185" t="s">
        <v>137</v>
      </c>
      <c r="E591" s="186" t="s">
        <v>825</v>
      </c>
      <c r="F591" s="187" t="s">
        <v>826</v>
      </c>
      <c r="G591" s="188" t="s">
        <v>140</v>
      </c>
      <c r="H591" s="189">
        <v>91</v>
      </c>
      <c r="I591" s="190"/>
      <c r="J591" s="191">
        <f>ROUND(I591*H591,2)</f>
        <v>0</v>
      </c>
      <c r="K591" s="187" t="s">
        <v>141</v>
      </c>
      <c r="L591" s="41"/>
      <c r="M591" s="192" t="s">
        <v>19</v>
      </c>
      <c r="N591" s="193" t="s">
        <v>40</v>
      </c>
      <c r="O591" s="66"/>
      <c r="P591" s="194">
        <f>O591*H591</f>
        <v>0</v>
      </c>
      <c r="Q591" s="194">
        <v>6.6600000000000001E-3</v>
      </c>
      <c r="R591" s="194">
        <f>Q591*H591</f>
        <v>0.60606000000000004</v>
      </c>
      <c r="S591" s="194">
        <v>0</v>
      </c>
      <c r="T591" s="195">
        <f>S591*H591</f>
        <v>0</v>
      </c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R591" s="196" t="s">
        <v>220</v>
      </c>
      <c r="AT591" s="196" t="s">
        <v>137</v>
      </c>
      <c r="AU591" s="196" t="s">
        <v>79</v>
      </c>
      <c r="AY591" s="19" t="s">
        <v>134</v>
      </c>
      <c r="BE591" s="197">
        <f>IF(N591="základní",J591,0)</f>
        <v>0</v>
      </c>
      <c r="BF591" s="197">
        <f>IF(N591="snížená",J591,0)</f>
        <v>0</v>
      </c>
      <c r="BG591" s="197">
        <f>IF(N591="zákl. přenesená",J591,0)</f>
        <v>0</v>
      </c>
      <c r="BH591" s="197">
        <f>IF(N591="sníž. přenesená",J591,0)</f>
        <v>0</v>
      </c>
      <c r="BI591" s="197">
        <f>IF(N591="nulová",J591,0)</f>
        <v>0</v>
      </c>
      <c r="BJ591" s="19" t="s">
        <v>77</v>
      </c>
      <c r="BK591" s="197">
        <f>ROUND(I591*H591,2)</f>
        <v>0</v>
      </c>
      <c r="BL591" s="19" t="s">
        <v>220</v>
      </c>
      <c r="BM591" s="196" t="s">
        <v>827</v>
      </c>
    </row>
    <row r="592" spans="1:65" s="2" customFormat="1" ht="19.5">
      <c r="A592" s="36"/>
      <c r="B592" s="37"/>
      <c r="C592" s="38"/>
      <c r="D592" s="198" t="s">
        <v>144</v>
      </c>
      <c r="E592" s="38"/>
      <c r="F592" s="199" t="s">
        <v>828</v>
      </c>
      <c r="G592" s="38"/>
      <c r="H592" s="38"/>
      <c r="I592" s="106"/>
      <c r="J592" s="38"/>
      <c r="K592" s="38"/>
      <c r="L592" s="41"/>
      <c r="M592" s="200"/>
      <c r="N592" s="201"/>
      <c r="O592" s="66"/>
      <c r="P592" s="66"/>
      <c r="Q592" s="66"/>
      <c r="R592" s="66"/>
      <c r="S592" s="66"/>
      <c r="T592" s="67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T592" s="19" t="s">
        <v>144</v>
      </c>
      <c r="AU592" s="19" t="s">
        <v>79</v>
      </c>
    </row>
    <row r="593" spans="1:65" s="13" customFormat="1" ht="11.25">
      <c r="B593" s="203"/>
      <c r="C593" s="204"/>
      <c r="D593" s="198" t="s">
        <v>148</v>
      </c>
      <c r="E593" s="205" t="s">
        <v>19</v>
      </c>
      <c r="F593" s="206" t="s">
        <v>829</v>
      </c>
      <c r="G593" s="204"/>
      <c r="H593" s="207">
        <v>91</v>
      </c>
      <c r="I593" s="208"/>
      <c r="J593" s="204"/>
      <c r="K593" s="204"/>
      <c r="L593" s="209"/>
      <c r="M593" s="210"/>
      <c r="N593" s="211"/>
      <c r="O593" s="211"/>
      <c r="P593" s="211"/>
      <c r="Q593" s="211"/>
      <c r="R593" s="211"/>
      <c r="S593" s="211"/>
      <c r="T593" s="212"/>
      <c r="AT593" s="213" t="s">
        <v>148</v>
      </c>
      <c r="AU593" s="213" t="s">
        <v>79</v>
      </c>
      <c r="AV593" s="13" t="s">
        <v>79</v>
      </c>
      <c r="AW593" s="13" t="s">
        <v>31</v>
      </c>
      <c r="AX593" s="13" t="s">
        <v>77</v>
      </c>
      <c r="AY593" s="213" t="s">
        <v>134</v>
      </c>
    </row>
    <row r="594" spans="1:65" s="2" customFormat="1" ht="16.5" customHeight="1">
      <c r="A594" s="36"/>
      <c r="B594" s="37"/>
      <c r="C594" s="185" t="s">
        <v>830</v>
      </c>
      <c r="D594" s="185" t="s">
        <v>137</v>
      </c>
      <c r="E594" s="186" t="s">
        <v>831</v>
      </c>
      <c r="F594" s="187" t="s">
        <v>832</v>
      </c>
      <c r="G594" s="188" t="s">
        <v>249</v>
      </c>
      <c r="H594" s="189">
        <v>20.265000000000001</v>
      </c>
      <c r="I594" s="190"/>
      <c r="J594" s="191">
        <f>ROUND(I594*H594,2)</f>
        <v>0</v>
      </c>
      <c r="K594" s="187" t="s">
        <v>141</v>
      </c>
      <c r="L594" s="41"/>
      <c r="M594" s="192" t="s">
        <v>19</v>
      </c>
      <c r="N594" s="193" t="s">
        <v>40</v>
      </c>
      <c r="O594" s="66"/>
      <c r="P594" s="194">
        <f>O594*H594</f>
        <v>0</v>
      </c>
      <c r="Q594" s="194">
        <v>2.64E-3</v>
      </c>
      <c r="R594" s="194">
        <f>Q594*H594</f>
        <v>5.3499600000000001E-2</v>
      </c>
      <c r="S594" s="194">
        <v>0</v>
      </c>
      <c r="T594" s="195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196" t="s">
        <v>220</v>
      </c>
      <c r="AT594" s="196" t="s">
        <v>137</v>
      </c>
      <c r="AU594" s="196" t="s">
        <v>79</v>
      </c>
      <c r="AY594" s="19" t="s">
        <v>134</v>
      </c>
      <c r="BE594" s="197">
        <f>IF(N594="základní",J594,0)</f>
        <v>0</v>
      </c>
      <c r="BF594" s="197">
        <f>IF(N594="snížená",J594,0)</f>
        <v>0</v>
      </c>
      <c r="BG594" s="197">
        <f>IF(N594="zákl. přenesená",J594,0)</f>
        <v>0</v>
      </c>
      <c r="BH594" s="197">
        <f>IF(N594="sníž. přenesená",J594,0)</f>
        <v>0</v>
      </c>
      <c r="BI594" s="197">
        <f>IF(N594="nulová",J594,0)</f>
        <v>0</v>
      </c>
      <c r="BJ594" s="19" t="s">
        <v>77</v>
      </c>
      <c r="BK594" s="197">
        <f>ROUND(I594*H594,2)</f>
        <v>0</v>
      </c>
      <c r="BL594" s="19" t="s">
        <v>220</v>
      </c>
      <c r="BM594" s="196" t="s">
        <v>833</v>
      </c>
    </row>
    <row r="595" spans="1:65" s="2" customFormat="1" ht="11.25">
      <c r="A595" s="36"/>
      <c r="B595" s="37"/>
      <c r="C595" s="38"/>
      <c r="D595" s="198" t="s">
        <v>144</v>
      </c>
      <c r="E595" s="38"/>
      <c r="F595" s="199" t="s">
        <v>834</v>
      </c>
      <c r="G595" s="38"/>
      <c r="H595" s="38"/>
      <c r="I595" s="106"/>
      <c r="J595" s="38"/>
      <c r="K595" s="38"/>
      <c r="L595" s="41"/>
      <c r="M595" s="200"/>
      <c r="N595" s="201"/>
      <c r="O595" s="66"/>
      <c r="P595" s="66"/>
      <c r="Q595" s="66"/>
      <c r="R595" s="66"/>
      <c r="S595" s="66"/>
      <c r="T595" s="67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T595" s="19" t="s">
        <v>144</v>
      </c>
      <c r="AU595" s="19" t="s">
        <v>79</v>
      </c>
    </row>
    <row r="596" spans="1:65" s="13" customFormat="1" ht="11.25">
      <c r="B596" s="203"/>
      <c r="C596" s="204"/>
      <c r="D596" s="198" t="s">
        <v>148</v>
      </c>
      <c r="E596" s="205" t="s">
        <v>19</v>
      </c>
      <c r="F596" s="206" t="s">
        <v>835</v>
      </c>
      <c r="G596" s="204"/>
      <c r="H596" s="207">
        <v>10.199999999999999</v>
      </c>
      <c r="I596" s="208"/>
      <c r="J596" s="204"/>
      <c r="K596" s="204"/>
      <c r="L596" s="209"/>
      <c r="M596" s="210"/>
      <c r="N596" s="211"/>
      <c r="O596" s="211"/>
      <c r="P596" s="211"/>
      <c r="Q596" s="211"/>
      <c r="R596" s="211"/>
      <c r="S596" s="211"/>
      <c r="T596" s="212"/>
      <c r="AT596" s="213" t="s">
        <v>148</v>
      </c>
      <c r="AU596" s="213" t="s">
        <v>79</v>
      </c>
      <c r="AV596" s="13" t="s">
        <v>79</v>
      </c>
      <c r="AW596" s="13" t="s">
        <v>31</v>
      </c>
      <c r="AX596" s="13" t="s">
        <v>69</v>
      </c>
      <c r="AY596" s="213" t="s">
        <v>134</v>
      </c>
    </row>
    <row r="597" spans="1:65" s="13" customFormat="1" ht="11.25">
      <c r="B597" s="203"/>
      <c r="C597" s="204"/>
      <c r="D597" s="198" t="s">
        <v>148</v>
      </c>
      <c r="E597" s="205" t="s">
        <v>19</v>
      </c>
      <c r="F597" s="206" t="s">
        <v>836</v>
      </c>
      <c r="G597" s="204"/>
      <c r="H597" s="207">
        <v>10.065</v>
      </c>
      <c r="I597" s="208"/>
      <c r="J597" s="204"/>
      <c r="K597" s="204"/>
      <c r="L597" s="209"/>
      <c r="M597" s="210"/>
      <c r="N597" s="211"/>
      <c r="O597" s="211"/>
      <c r="P597" s="211"/>
      <c r="Q597" s="211"/>
      <c r="R597" s="211"/>
      <c r="S597" s="211"/>
      <c r="T597" s="212"/>
      <c r="AT597" s="213" t="s">
        <v>148</v>
      </c>
      <c r="AU597" s="213" t="s">
        <v>79</v>
      </c>
      <c r="AV597" s="13" t="s">
        <v>79</v>
      </c>
      <c r="AW597" s="13" t="s">
        <v>31</v>
      </c>
      <c r="AX597" s="13" t="s">
        <v>69</v>
      </c>
      <c r="AY597" s="213" t="s">
        <v>134</v>
      </c>
    </row>
    <row r="598" spans="1:65" s="15" customFormat="1" ht="11.25">
      <c r="B598" s="224"/>
      <c r="C598" s="225"/>
      <c r="D598" s="198" t="s">
        <v>148</v>
      </c>
      <c r="E598" s="226" t="s">
        <v>19</v>
      </c>
      <c r="F598" s="227" t="s">
        <v>164</v>
      </c>
      <c r="G598" s="225"/>
      <c r="H598" s="228">
        <v>20.265000000000001</v>
      </c>
      <c r="I598" s="229"/>
      <c r="J598" s="225"/>
      <c r="K598" s="225"/>
      <c r="L598" s="230"/>
      <c r="M598" s="231"/>
      <c r="N598" s="232"/>
      <c r="O598" s="232"/>
      <c r="P598" s="232"/>
      <c r="Q598" s="232"/>
      <c r="R598" s="232"/>
      <c r="S598" s="232"/>
      <c r="T598" s="233"/>
      <c r="AT598" s="234" t="s">
        <v>148</v>
      </c>
      <c r="AU598" s="234" t="s">
        <v>79</v>
      </c>
      <c r="AV598" s="15" t="s">
        <v>142</v>
      </c>
      <c r="AW598" s="15" t="s">
        <v>31</v>
      </c>
      <c r="AX598" s="15" t="s">
        <v>77</v>
      </c>
      <c r="AY598" s="234" t="s">
        <v>134</v>
      </c>
    </row>
    <row r="599" spans="1:65" s="2" customFormat="1" ht="16.5" customHeight="1">
      <c r="A599" s="36"/>
      <c r="B599" s="37"/>
      <c r="C599" s="185" t="s">
        <v>837</v>
      </c>
      <c r="D599" s="185" t="s">
        <v>137</v>
      </c>
      <c r="E599" s="186" t="s">
        <v>838</v>
      </c>
      <c r="F599" s="187" t="s">
        <v>839</v>
      </c>
      <c r="G599" s="188" t="s">
        <v>249</v>
      </c>
      <c r="H599" s="189">
        <v>6.2</v>
      </c>
      <c r="I599" s="190"/>
      <c r="J599" s="191">
        <f>ROUND(I599*H599,2)</f>
        <v>0</v>
      </c>
      <c r="K599" s="187" t="s">
        <v>141</v>
      </c>
      <c r="L599" s="41"/>
      <c r="M599" s="192" t="s">
        <v>19</v>
      </c>
      <c r="N599" s="193" t="s">
        <v>40</v>
      </c>
      <c r="O599" s="66"/>
      <c r="P599" s="194">
        <f>O599*H599</f>
        <v>0</v>
      </c>
      <c r="Q599" s="194">
        <v>0</v>
      </c>
      <c r="R599" s="194">
        <f>Q599*H599</f>
        <v>0</v>
      </c>
      <c r="S599" s="194">
        <v>0</v>
      </c>
      <c r="T599" s="195">
        <f>S599*H599</f>
        <v>0</v>
      </c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R599" s="196" t="s">
        <v>220</v>
      </c>
      <c r="AT599" s="196" t="s">
        <v>137</v>
      </c>
      <c r="AU599" s="196" t="s">
        <v>79</v>
      </c>
      <c r="AY599" s="19" t="s">
        <v>134</v>
      </c>
      <c r="BE599" s="197">
        <f>IF(N599="základní",J599,0)</f>
        <v>0</v>
      </c>
      <c r="BF599" s="197">
        <f>IF(N599="snížená",J599,0)</f>
        <v>0</v>
      </c>
      <c r="BG599" s="197">
        <f>IF(N599="zákl. přenesená",J599,0)</f>
        <v>0</v>
      </c>
      <c r="BH599" s="197">
        <f>IF(N599="sníž. přenesená",J599,0)</f>
        <v>0</v>
      </c>
      <c r="BI599" s="197">
        <f>IF(N599="nulová",J599,0)</f>
        <v>0</v>
      </c>
      <c r="BJ599" s="19" t="s">
        <v>77</v>
      </c>
      <c r="BK599" s="197">
        <f>ROUND(I599*H599,2)</f>
        <v>0</v>
      </c>
      <c r="BL599" s="19" t="s">
        <v>220</v>
      </c>
      <c r="BM599" s="196" t="s">
        <v>840</v>
      </c>
    </row>
    <row r="600" spans="1:65" s="2" customFormat="1" ht="11.25">
      <c r="A600" s="36"/>
      <c r="B600" s="37"/>
      <c r="C600" s="38"/>
      <c r="D600" s="198" t="s">
        <v>144</v>
      </c>
      <c r="E600" s="38"/>
      <c r="F600" s="199" t="s">
        <v>841</v>
      </c>
      <c r="G600" s="38"/>
      <c r="H600" s="38"/>
      <c r="I600" s="106"/>
      <c r="J600" s="38"/>
      <c r="K600" s="38"/>
      <c r="L600" s="41"/>
      <c r="M600" s="200"/>
      <c r="N600" s="201"/>
      <c r="O600" s="66"/>
      <c r="P600" s="66"/>
      <c r="Q600" s="66"/>
      <c r="R600" s="66"/>
      <c r="S600" s="66"/>
      <c r="T600" s="67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T600" s="19" t="s">
        <v>144</v>
      </c>
      <c r="AU600" s="19" t="s">
        <v>79</v>
      </c>
    </row>
    <row r="601" spans="1:65" s="13" customFormat="1" ht="11.25">
      <c r="B601" s="203"/>
      <c r="C601" s="204"/>
      <c r="D601" s="198" t="s">
        <v>148</v>
      </c>
      <c r="E601" s="205" t="s">
        <v>19</v>
      </c>
      <c r="F601" s="206" t="s">
        <v>842</v>
      </c>
      <c r="G601" s="204"/>
      <c r="H601" s="207">
        <v>6.2</v>
      </c>
      <c r="I601" s="208"/>
      <c r="J601" s="204"/>
      <c r="K601" s="204"/>
      <c r="L601" s="209"/>
      <c r="M601" s="210"/>
      <c r="N601" s="211"/>
      <c r="O601" s="211"/>
      <c r="P601" s="211"/>
      <c r="Q601" s="211"/>
      <c r="R601" s="211"/>
      <c r="S601" s="211"/>
      <c r="T601" s="212"/>
      <c r="AT601" s="213" t="s">
        <v>148</v>
      </c>
      <c r="AU601" s="213" t="s">
        <v>79</v>
      </c>
      <c r="AV601" s="13" t="s">
        <v>79</v>
      </c>
      <c r="AW601" s="13" t="s">
        <v>31</v>
      </c>
      <c r="AX601" s="13" t="s">
        <v>77</v>
      </c>
      <c r="AY601" s="213" t="s">
        <v>134</v>
      </c>
    </row>
    <row r="602" spans="1:65" s="2" customFormat="1" ht="16.5" customHeight="1">
      <c r="A602" s="36"/>
      <c r="B602" s="37"/>
      <c r="C602" s="246" t="s">
        <v>843</v>
      </c>
      <c r="D602" s="246" t="s">
        <v>265</v>
      </c>
      <c r="E602" s="247" t="s">
        <v>844</v>
      </c>
      <c r="F602" s="248" t="s">
        <v>845</v>
      </c>
      <c r="G602" s="249" t="s">
        <v>228</v>
      </c>
      <c r="H602" s="250">
        <v>1.0999999999999999E-2</v>
      </c>
      <c r="I602" s="251"/>
      <c r="J602" s="252">
        <f>ROUND(I602*H602,2)</f>
        <v>0</v>
      </c>
      <c r="K602" s="248" t="s">
        <v>141</v>
      </c>
      <c r="L602" s="253"/>
      <c r="M602" s="254" t="s">
        <v>19</v>
      </c>
      <c r="N602" s="255" t="s">
        <v>40</v>
      </c>
      <c r="O602" s="66"/>
      <c r="P602" s="194">
        <f>O602*H602</f>
        <v>0</v>
      </c>
      <c r="Q602" s="194">
        <v>1</v>
      </c>
      <c r="R602" s="194">
        <f>Q602*H602</f>
        <v>1.0999999999999999E-2</v>
      </c>
      <c r="S602" s="194">
        <v>0</v>
      </c>
      <c r="T602" s="195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196" t="s">
        <v>399</v>
      </c>
      <c r="AT602" s="196" t="s">
        <v>265</v>
      </c>
      <c r="AU602" s="196" t="s">
        <v>79</v>
      </c>
      <c r="AY602" s="19" t="s">
        <v>134</v>
      </c>
      <c r="BE602" s="197">
        <f>IF(N602="základní",J602,0)</f>
        <v>0</v>
      </c>
      <c r="BF602" s="197">
        <f>IF(N602="snížená",J602,0)</f>
        <v>0</v>
      </c>
      <c r="BG602" s="197">
        <f>IF(N602="zákl. přenesená",J602,0)</f>
        <v>0</v>
      </c>
      <c r="BH602" s="197">
        <f>IF(N602="sníž. přenesená",J602,0)</f>
        <v>0</v>
      </c>
      <c r="BI602" s="197">
        <f>IF(N602="nulová",J602,0)</f>
        <v>0</v>
      </c>
      <c r="BJ602" s="19" t="s">
        <v>77</v>
      </c>
      <c r="BK602" s="197">
        <f>ROUND(I602*H602,2)</f>
        <v>0</v>
      </c>
      <c r="BL602" s="19" t="s">
        <v>220</v>
      </c>
      <c r="BM602" s="196" t="s">
        <v>846</v>
      </c>
    </row>
    <row r="603" spans="1:65" s="2" customFormat="1" ht="11.25">
      <c r="A603" s="36"/>
      <c r="B603" s="37"/>
      <c r="C603" s="38"/>
      <c r="D603" s="198" t="s">
        <v>144</v>
      </c>
      <c r="E603" s="38"/>
      <c r="F603" s="199" t="s">
        <v>845</v>
      </c>
      <c r="G603" s="38"/>
      <c r="H603" s="38"/>
      <c r="I603" s="106"/>
      <c r="J603" s="38"/>
      <c r="K603" s="38"/>
      <c r="L603" s="41"/>
      <c r="M603" s="200"/>
      <c r="N603" s="201"/>
      <c r="O603" s="66"/>
      <c r="P603" s="66"/>
      <c r="Q603" s="66"/>
      <c r="R603" s="66"/>
      <c r="S603" s="66"/>
      <c r="T603" s="67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T603" s="19" t="s">
        <v>144</v>
      </c>
      <c r="AU603" s="19" t="s">
        <v>79</v>
      </c>
    </row>
    <row r="604" spans="1:65" s="2" customFormat="1" ht="19.5">
      <c r="A604" s="36"/>
      <c r="B604" s="37"/>
      <c r="C604" s="38"/>
      <c r="D604" s="198" t="s">
        <v>499</v>
      </c>
      <c r="E604" s="38"/>
      <c r="F604" s="202" t="s">
        <v>847</v>
      </c>
      <c r="G604" s="38"/>
      <c r="H604" s="38"/>
      <c r="I604" s="106"/>
      <c r="J604" s="38"/>
      <c r="K604" s="38"/>
      <c r="L604" s="41"/>
      <c r="M604" s="200"/>
      <c r="N604" s="201"/>
      <c r="O604" s="66"/>
      <c r="P604" s="66"/>
      <c r="Q604" s="66"/>
      <c r="R604" s="66"/>
      <c r="S604" s="66"/>
      <c r="T604" s="67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T604" s="19" t="s">
        <v>499</v>
      </c>
      <c r="AU604" s="19" t="s">
        <v>79</v>
      </c>
    </row>
    <row r="605" spans="1:65" s="13" customFormat="1" ht="11.25">
      <c r="B605" s="203"/>
      <c r="C605" s="204"/>
      <c r="D605" s="198" t="s">
        <v>148</v>
      </c>
      <c r="E605" s="205" t="s">
        <v>19</v>
      </c>
      <c r="F605" s="206" t="s">
        <v>848</v>
      </c>
      <c r="G605" s="204"/>
      <c r="H605" s="207">
        <v>1.0999999999999999E-2</v>
      </c>
      <c r="I605" s="208"/>
      <c r="J605" s="204"/>
      <c r="K605" s="204"/>
      <c r="L605" s="209"/>
      <c r="M605" s="210"/>
      <c r="N605" s="211"/>
      <c r="O605" s="211"/>
      <c r="P605" s="211"/>
      <c r="Q605" s="211"/>
      <c r="R605" s="211"/>
      <c r="S605" s="211"/>
      <c r="T605" s="212"/>
      <c r="AT605" s="213" t="s">
        <v>148</v>
      </c>
      <c r="AU605" s="213" t="s">
        <v>79</v>
      </c>
      <c r="AV605" s="13" t="s">
        <v>79</v>
      </c>
      <c r="AW605" s="13" t="s">
        <v>31</v>
      </c>
      <c r="AX605" s="13" t="s">
        <v>77</v>
      </c>
      <c r="AY605" s="213" t="s">
        <v>134</v>
      </c>
    </row>
    <row r="606" spans="1:65" s="2" customFormat="1" ht="16.5" customHeight="1">
      <c r="A606" s="36"/>
      <c r="B606" s="37"/>
      <c r="C606" s="185" t="s">
        <v>849</v>
      </c>
      <c r="D606" s="185" t="s">
        <v>137</v>
      </c>
      <c r="E606" s="186" t="s">
        <v>850</v>
      </c>
      <c r="F606" s="187" t="s">
        <v>851</v>
      </c>
      <c r="G606" s="188" t="s">
        <v>249</v>
      </c>
      <c r="H606" s="189">
        <v>4.8</v>
      </c>
      <c r="I606" s="190"/>
      <c r="J606" s="191">
        <f>ROUND(I606*H606,2)</f>
        <v>0</v>
      </c>
      <c r="K606" s="187" t="s">
        <v>141</v>
      </c>
      <c r="L606" s="41"/>
      <c r="M606" s="192" t="s">
        <v>19</v>
      </c>
      <c r="N606" s="193" t="s">
        <v>40</v>
      </c>
      <c r="O606" s="66"/>
      <c r="P606" s="194">
        <f>O606*H606</f>
        <v>0</v>
      </c>
      <c r="Q606" s="194">
        <v>2.3600000000000001E-3</v>
      </c>
      <c r="R606" s="194">
        <f>Q606*H606</f>
        <v>1.1328E-2</v>
      </c>
      <c r="S606" s="194">
        <v>0</v>
      </c>
      <c r="T606" s="195">
        <f>S606*H606</f>
        <v>0</v>
      </c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R606" s="196" t="s">
        <v>220</v>
      </c>
      <c r="AT606" s="196" t="s">
        <v>137</v>
      </c>
      <c r="AU606" s="196" t="s">
        <v>79</v>
      </c>
      <c r="AY606" s="19" t="s">
        <v>134</v>
      </c>
      <c r="BE606" s="197">
        <f>IF(N606="základní",J606,0)</f>
        <v>0</v>
      </c>
      <c r="BF606" s="197">
        <f>IF(N606="snížená",J606,0)</f>
        <v>0</v>
      </c>
      <c r="BG606" s="197">
        <f>IF(N606="zákl. přenesená",J606,0)</f>
        <v>0</v>
      </c>
      <c r="BH606" s="197">
        <f>IF(N606="sníž. přenesená",J606,0)</f>
        <v>0</v>
      </c>
      <c r="BI606" s="197">
        <f>IF(N606="nulová",J606,0)</f>
        <v>0</v>
      </c>
      <c r="BJ606" s="19" t="s">
        <v>77</v>
      </c>
      <c r="BK606" s="197">
        <f>ROUND(I606*H606,2)</f>
        <v>0</v>
      </c>
      <c r="BL606" s="19" t="s">
        <v>220</v>
      </c>
      <c r="BM606" s="196" t="s">
        <v>852</v>
      </c>
    </row>
    <row r="607" spans="1:65" s="2" customFormat="1" ht="11.25">
      <c r="A607" s="36"/>
      <c r="B607" s="37"/>
      <c r="C607" s="38"/>
      <c r="D607" s="198" t="s">
        <v>144</v>
      </c>
      <c r="E607" s="38"/>
      <c r="F607" s="199" t="s">
        <v>853</v>
      </c>
      <c r="G607" s="38"/>
      <c r="H607" s="38"/>
      <c r="I607" s="106"/>
      <c r="J607" s="38"/>
      <c r="K607" s="38"/>
      <c r="L607" s="41"/>
      <c r="M607" s="200"/>
      <c r="N607" s="201"/>
      <c r="O607" s="66"/>
      <c r="P607" s="66"/>
      <c r="Q607" s="66"/>
      <c r="R607" s="66"/>
      <c r="S607" s="66"/>
      <c r="T607" s="67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T607" s="19" t="s">
        <v>144</v>
      </c>
      <c r="AU607" s="19" t="s">
        <v>79</v>
      </c>
    </row>
    <row r="608" spans="1:65" s="13" customFormat="1" ht="11.25">
      <c r="B608" s="203"/>
      <c r="C608" s="204"/>
      <c r="D608" s="198" t="s">
        <v>148</v>
      </c>
      <c r="E608" s="205" t="s">
        <v>19</v>
      </c>
      <c r="F608" s="206" t="s">
        <v>854</v>
      </c>
      <c r="G608" s="204"/>
      <c r="H608" s="207">
        <v>4.8</v>
      </c>
      <c r="I608" s="208"/>
      <c r="J608" s="204"/>
      <c r="K608" s="204"/>
      <c r="L608" s="209"/>
      <c r="M608" s="210"/>
      <c r="N608" s="211"/>
      <c r="O608" s="211"/>
      <c r="P608" s="211"/>
      <c r="Q608" s="211"/>
      <c r="R608" s="211"/>
      <c r="S608" s="211"/>
      <c r="T608" s="212"/>
      <c r="AT608" s="213" t="s">
        <v>148</v>
      </c>
      <c r="AU608" s="213" t="s">
        <v>79</v>
      </c>
      <c r="AV608" s="13" t="s">
        <v>79</v>
      </c>
      <c r="AW608" s="13" t="s">
        <v>31</v>
      </c>
      <c r="AX608" s="13" t="s">
        <v>77</v>
      </c>
      <c r="AY608" s="213" t="s">
        <v>134</v>
      </c>
    </row>
    <row r="609" spans="1:65" s="2" customFormat="1" ht="16.5" customHeight="1">
      <c r="A609" s="36"/>
      <c r="B609" s="37"/>
      <c r="C609" s="185" t="s">
        <v>792</v>
      </c>
      <c r="D609" s="185" t="s">
        <v>137</v>
      </c>
      <c r="E609" s="186" t="s">
        <v>855</v>
      </c>
      <c r="F609" s="187" t="s">
        <v>856</v>
      </c>
      <c r="G609" s="188" t="s">
        <v>249</v>
      </c>
      <c r="H609" s="189">
        <v>14</v>
      </c>
      <c r="I609" s="190"/>
      <c r="J609" s="191">
        <f>ROUND(I609*H609,2)</f>
        <v>0</v>
      </c>
      <c r="K609" s="187" t="s">
        <v>141</v>
      </c>
      <c r="L609" s="41"/>
      <c r="M609" s="192" t="s">
        <v>19</v>
      </c>
      <c r="N609" s="193" t="s">
        <v>40</v>
      </c>
      <c r="O609" s="66"/>
      <c r="P609" s="194">
        <f>O609*H609</f>
        <v>0</v>
      </c>
      <c r="Q609" s="194">
        <v>2.8600000000000001E-3</v>
      </c>
      <c r="R609" s="194">
        <f>Q609*H609</f>
        <v>4.0039999999999999E-2</v>
      </c>
      <c r="S609" s="194">
        <v>0</v>
      </c>
      <c r="T609" s="195">
        <f>S609*H609</f>
        <v>0</v>
      </c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R609" s="196" t="s">
        <v>220</v>
      </c>
      <c r="AT609" s="196" t="s">
        <v>137</v>
      </c>
      <c r="AU609" s="196" t="s">
        <v>79</v>
      </c>
      <c r="AY609" s="19" t="s">
        <v>134</v>
      </c>
      <c r="BE609" s="197">
        <f>IF(N609="základní",J609,0)</f>
        <v>0</v>
      </c>
      <c r="BF609" s="197">
        <f>IF(N609="snížená",J609,0)</f>
        <v>0</v>
      </c>
      <c r="BG609" s="197">
        <f>IF(N609="zákl. přenesená",J609,0)</f>
        <v>0</v>
      </c>
      <c r="BH609" s="197">
        <f>IF(N609="sníž. přenesená",J609,0)</f>
        <v>0</v>
      </c>
      <c r="BI609" s="197">
        <f>IF(N609="nulová",J609,0)</f>
        <v>0</v>
      </c>
      <c r="BJ609" s="19" t="s">
        <v>77</v>
      </c>
      <c r="BK609" s="197">
        <f>ROUND(I609*H609,2)</f>
        <v>0</v>
      </c>
      <c r="BL609" s="19" t="s">
        <v>220</v>
      </c>
      <c r="BM609" s="196" t="s">
        <v>857</v>
      </c>
    </row>
    <row r="610" spans="1:65" s="2" customFormat="1" ht="11.25">
      <c r="A610" s="36"/>
      <c r="B610" s="37"/>
      <c r="C610" s="38"/>
      <c r="D610" s="198" t="s">
        <v>144</v>
      </c>
      <c r="E610" s="38"/>
      <c r="F610" s="199" t="s">
        <v>858</v>
      </c>
      <c r="G610" s="38"/>
      <c r="H610" s="38"/>
      <c r="I610" s="106"/>
      <c r="J610" s="38"/>
      <c r="K610" s="38"/>
      <c r="L610" s="41"/>
      <c r="M610" s="200"/>
      <c r="N610" s="201"/>
      <c r="O610" s="66"/>
      <c r="P610" s="66"/>
      <c r="Q610" s="66"/>
      <c r="R610" s="66"/>
      <c r="S610" s="66"/>
      <c r="T610" s="67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T610" s="19" t="s">
        <v>144</v>
      </c>
      <c r="AU610" s="19" t="s">
        <v>79</v>
      </c>
    </row>
    <row r="611" spans="1:65" s="2" customFormat="1" ht="16.5" customHeight="1">
      <c r="A611" s="36"/>
      <c r="B611" s="37"/>
      <c r="C611" s="185" t="s">
        <v>859</v>
      </c>
      <c r="D611" s="185" t="s">
        <v>137</v>
      </c>
      <c r="E611" s="186" t="s">
        <v>860</v>
      </c>
      <c r="F611" s="187" t="s">
        <v>861</v>
      </c>
      <c r="G611" s="188" t="s">
        <v>505</v>
      </c>
      <c r="H611" s="189">
        <v>1</v>
      </c>
      <c r="I611" s="190"/>
      <c r="J611" s="191">
        <f>ROUND(I611*H611,2)</f>
        <v>0</v>
      </c>
      <c r="K611" s="187" t="s">
        <v>141</v>
      </c>
      <c r="L611" s="41"/>
      <c r="M611" s="192" t="s">
        <v>19</v>
      </c>
      <c r="N611" s="193" t="s">
        <v>40</v>
      </c>
      <c r="O611" s="66"/>
      <c r="P611" s="194">
        <f>O611*H611</f>
        <v>0</v>
      </c>
      <c r="Q611" s="194">
        <v>4.6999999999999999E-4</v>
      </c>
      <c r="R611" s="194">
        <f>Q611*H611</f>
        <v>4.6999999999999999E-4</v>
      </c>
      <c r="S611" s="194">
        <v>0</v>
      </c>
      <c r="T611" s="195">
        <f>S611*H611</f>
        <v>0</v>
      </c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R611" s="196" t="s">
        <v>220</v>
      </c>
      <c r="AT611" s="196" t="s">
        <v>137</v>
      </c>
      <c r="AU611" s="196" t="s">
        <v>79</v>
      </c>
      <c r="AY611" s="19" t="s">
        <v>134</v>
      </c>
      <c r="BE611" s="197">
        <f>IF(N611="základní",J611,0)</f>
        <v>0</v>
      </c>
      <c r="BF611" s="197">
        <f>IF(N611="snížená",J611,0)</f>
        <v>0</v>
      </c>
      <c r="BG611" s="197">
        <f>IF(N611="zákl. přenesená",J611,0)</f>
        <v>0</v>
      </c>
      <c r="BH611" s="197">
        <f>IF(N611="sníž. přenesená",J611,0)</f>
        <v>0</v>
      </c>
      <c r="BI611" s="197">
        <f>IF(N611="nulová",J611,0)</f>
        <v>0</v>
      </c>
      <c r="BJ611" s="19" t="s">
        <v>77</v>
      </c>
      <c r="BK611" s="197">
        <f>ROUND(I611*H611,2)</f>
        <v>0</v>
      </c>
      <c r="BL611" s="19" t="s">
        <v>220</v>
      </c>
      <c r="BM611" s="196" t="s">
        <v>862</v>
      </c>
    </row>
    <row r="612" spans="1:65" s="2" customFormat="1" ht="11.25">
      <c r="A612" s="36"/>
      <c r="B612" s="37"/>
      <c r="C612" s="38"/>
      <c r="D612" s="198" t="s">
        <v>144</v>
      </c>
      <c r="E612" s="38"/>
      <c r="F612" s="199" t="s">
        <v>863</v>
      </c>
      <c r="G612" s="38"/>
      <c r="H612" s="38"/>
      <c r="I612" s="106"/>
      <c r="J612" s="38"/>
      <c r="K612" s="38"/>
      <c r="L612" s="41"/>
      <c r="M612" s="200"/>
      <c r="N612" s="201"/>
      <c r="O612" s="66"/>
      <c r="P612" s="66"/>
      <c r="Q612" s="66"/>
      <c r="R612" s="66"/>
      <c r="S612" s="66"/>
      <c r="T612" s="67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T612" s="19" t="s">
        <v>144</v>
      </c>
      <c r="AU612" s="19" t="s">
        <v>79</v>
      </c>
    </row>
    <row r="613" spans="1:65" s="2" customFormat="1" ht="16.5" customHeight="1">
      <c r="A613" s="36"/>
      <c r="B613" s="37"/>
      <c r="C613" s="185" t="s">
        <v>797</v>
      </c>
      <c r="D613" s="185" t="s">
        <v>137</v>
      </c>
      <c r="E613" s="186" t="s">
        <v>864</v>
      </c>
      <c r="F613" s="187" t="s">
        <v>865</v>
      </c>
      <c r="G613" s="188" t="s">
        <v>249</v>
      </c>
      <c r="H613" s="189">
        <v>15</v>
      </c>
      <c r="I613" s="190"/>
      <c r="J613" s="191">
        <f>ROUND(I613*H613,2)</f>
        <v>0</v>
      </c>
      <c r="K613" s="187" t="s">
        <v>141</v>
      </c>
      <c r="L613" s="41"/>
      <c r="M613" s="192" t="s">
        <v>19</v>
      </c>
      <c r="N613" s="193" t="s">
        <v>40</v>
      </c>
      <c r="O613" s="66"/>
      <c r="P613" s="194">
        <f>O613*H613</f>
        <v>0</v>
      </c>
      <c r="Q613" s="194">
        <v>1.81E-3</v>
      </c>
      <c r="R613" s="194">
        <f>Q613*H613</f>
        <v>2.7150000000000001E-2</v>
      </c>
      <c r="S613" s="194">
        <v>0</v>
      </c>
      <c r="T613" s="195">
        <f>S613*H613</f>
        <v>0</v>
      </c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R613" s="196" t="s">
        <v>220</v>
      </c>
      <c r="AT613" s="196" t="s">
        <v>137</v>
      </c>
      <c r="AU613" s="196" t="s">
        <v>79</v>
      </c>
      <c r="AY613" s="19" t="s">
        <v>134</v>
      </c>
      <c r="BE613" s="197">
        <f>IF(N613="základní",J613,0)</f>
        <v>0</v>
      </c>
      <c r="BF613" s="197">
        <f>IF(N613="snížená",J613,0)</f>
        <v>0</v>
      </c>
      <c r="BG613" s="197">
        <f>IF(N613="zákl. přenesená",J613,0)</f>
        <v>0</v>
      </c>
      <c r="BH613" s="197">
        <f>IF(N613="sníž. přenesená",J613,0)</f>
        <v>0</v>
      </c>
      <c r="BI613" s="197">
        <f>IF(N613="nulová",J613,0)</f>
        <v>0</v>
      </c>
      <c r="BJ613" s="19" t="s">
        <v>77</v>
      </c>
      <c r="BK613" s="197">
        <f>ROUND(I613*H613,2)</f>
        <v>0</v>
      </c>
      <c r="BL613" s="19" t="s">
        <v>220</v>
      </c>
      <c r="BM613" s="196" t="s">
        <v>866</v>
      </c>
    </row>
    <row r="614" spans="1:65" s="2" customFormat="1" ht="11.25">
      <c r="A614" s="36"/>
      <c r="B614" s="37"/>
      <c r="C614" s="38"/>
      <c r="D614" s="198" t="s">
        <v>144</v>
      </c>
      <c r="E614" s="38"/>
      <c r="F614" s="199" t="s">
        <v>867</v>
      </c>
      <c r="G614" s="38"/>
      <c r="H614" s="38"/>
      <c r="I614" s="106"/>
      <c r="J614" s="38"/>
      <c r="K614" s="38"/>
      <c r="L614" s="41"/>
      <c r="M614" s="200"/>
      <c r="N614" s="201"/>
      <c r="O614" s="66"/>
      <c r="P614" s="66"/>
      <c r="Q614" s="66"/>
      <c r="R614" s="66"/>
      <c r="S614" s="66"/>
      <c r="T614" s="67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T614" s="19" t="s">
        <v>144</v>
      </c>
      <c r="AU614" s="19" t="s">
        <v>79</v>
      </c>
    </row>
    <row r="615" spans="1:65" s="13" customFormat="1" ht="11.25">
      <c r="B615" s="203"/>
      <c r="C615" s="204"/>
      <c r="D615" s="198" t="s">
        <v>148</v>
      </c>
      <c r="E615" s="205" t="s">
        <v>19</v>
      </c>
      <c r="F615" s="206" t="s">
        <v>868</v>
      </c>
      <c r="G615" s="204"/>
      <c r="H615" s="207">
        <v>15</v>
      </c>
      <c r="I615" s="208"/>
      <c r="J615" s="204"/>
      <c r="K615" s="204"/>
      <c r="L615" s="209"/>
      <c r="M615" s="210"/>
      <c r="N615" s="211"/>
      <c r="O615" s="211"/>
      <c r="P615" s="211"/>
      <c r="Q615" s="211"/>
      <c r="R615" s="211"/>
      <c r="S615" s="211"/>
      <c r="T615" s="212"/>
      <c r="AT615" s="213" t="s">
        <v>148</v>
      </c>
      <c r="AU615" s="213" t="s">
        <v>79</v>
      </c>
      <c r="AV615" s="13" t="s">
        <v>79</v>
      </c>
      <c r="AW615" s="13" t="s">
        <v>31</v>
      </c>
      <c r="AX615" s="13" t="s">
        <v>77</v>
      </c>
      <c r="AY615" s="213" t="s">
        <v>134</v>
      </c>
    </row>
    <row r="616" spans="1:65" s="2" customFormat="1" ht="16.5" customHeight="1">
      <c r="A616" s="36"/>
      <c r="B616" s="37"/>
      <c r="C616" s="185" t="s">
        <v>813</v>
      </c>
      <c r="D616" s="185" t="s">
        <v>137</v>
      </c>
      <c r="E616" s="186" t="s">
        <v>869</v>
      </c>
      <c r="F616" s="187" t="s">
        <v>870</v>
      </c>
      <c r="G616" s="188" t="s">
        <v>228</v>
      </c>
      <c r="H616" s="189">
        <v>0.77400000000000002</v>
      </c>
      <c r="I616" s="190"/>
      <c r="J616" s="191">
        <f>ROUND(I616*H616,2)</f>
        <v>0</v>
      </c>
      <c r="K616" s="187" t="s">
        <v>141</v>
      </c>
      <c r="L616" s="41"/>
      <c r="M616" s="192" t="s">
        <v>19</v>
      </c>
      <c r="N616" s="193" t="s">
        <v>40</v>
      </c>
      <c r="O616" s="66"/>
      <c r="P616" s="194">
        <f>O616*H616</f>
        <v>0</v>
      </c>
      <c r="Q616" s="194">
        <v>0</v>
      </c>
      <c r="R616" s="194">
        <f>Q616*H616</f>
        <v>0</v>
      </c>
      <c r="S616" s="194">
        <v>0</v>
      </c>
      <c r="T616" s="195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196" t="s">
        <v>220</v>
      </c>
      <c r="AT616" s="196" t="s">
        <v>137</v>
      </c>
      <c r="AU616" s="196" t="s">
        <v>79</v>
      </c>
      <c r="AY616" s="19" t="s">
        <v>134</v>
      </c>
      <c r="BE616" s="197">
        <f>IF(N616="základní",J616,0)</f>
        <v>0</v>
      </c>
      <c r="BF616" s="197">
        <f>IF(N616="snížená",J616,0)</f>
        <v>0</v>
      </c>
      <c r="BG616" s="197">
        <f>IF(N616="zákl. přenesená",J616,0)</f>
        <v>0</v>
      </c>
      <c r="BH616" s="197">
        <f>IF(N616="sníž. přenesená",J616,0)</f>
        <v>0</v>
      </c>
      <c r="BI616" s="197">
        <f>IF(N616="nulová",J616,0)</f>
        <v>0</v>
      </c>
      <c r="BJ616" s="19" t="s">
        <v>77</v>
      </c>
      <c r="BK616" s="197">
        <f>ROUND(I616*H616,2)</f>
        <v>0</v>
      </c>
      <c r="BL616" s="19" t="s">
        <v>220</v>
      </c>
      <c r="BM616" s="196" t="s">
        <v>871</v>
      </c>
    </row>
    <row r="617" spans="1:65" s="2" customFormat="1" ht="19.5">
      <c r="A617" s="36"/>
      <c r="B617" s="37"/>
      <c r="C617" s="38"/>
      <c r="D617" s="198" t="s">
        <v>144</v>
      </c>
      <c r="E617" s="38"/>
      <c r="F617" s="199" t="s">
        <v>872</v>
      </c>
      <c r="G617" s="38"/>
      <c r="H617" s="38"/>
      <c r="I617" s="106"/>
      <c r="J617" s="38"/>
      <c r="K617" s="38"/>
      <c r="L617" s="41"/>
      <c r="M617" s="200"/>
      <c r="N617" s="201"/>
      <c r="O617" s="66"/>
      <c r="P617" s="66"/>
      <c r="Q617" s="66"/>
      <c r="R617" s="66"/>
      <c r="S617" s="66"/>
      <c r="T617" s="67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T617" s="19" t="s">
        <v>144</v>
      </c>
      <c r="AU617" s="19" t="s">
        <v>79</v>
      </c>
    </row>
    <row r="618" spans="1:65" s="12" customFormat="1" ht="22.9" customHeight="1">
      <c r="B618" s="169"/>
      <c r="C618" s="170"/>
      <c r="D618" s="171" t="s">
        <v>68</v>
      </c>
      <c r="E618" s="183" t="s">
        <v>873</v>
      </c>
      <c r="F618" s="183" t="s">
        <v>874</v>
      </c>
      <c r="G618" s="170"/>
      <c r="H618" s="170"/>
      <c r="I618" s="173"/>
      <c r="J618" s="184">
        <f>BK618</f>
        <v>0</v>
      </c>
      <c r="K618" s="170"/>
      <c r="L618" s="175"/>
      <c r="M618" s="176"/>
      <c r="N618" s="177"/>
      <c r="O618" s="177"/>
      <c r="P618" s="178">
        <f>SUM(P619:P626)</f>
        <v>0</v>
      </c>
      <c r="Q618" s="177"/>
      <c r="R618" s="178">
        <f>SUM(R619:R626)</f>
        <v>1.4923999999999998E-2</v>
      </c>
      <c r="S618" s="177"/>
      <c r="T618" s="179">
        <f>SUM(T619:T626)</f>
        <v>0</v>
      </c>
      <c r="AR618" s="180" t="s">
        <v>79</v>
      </c>
      <c r="AT618" s="181" t="s">
        <v>68</v>
      </c>
      <c r="AU618" s="181" t="s">
        <v>77</v>
      </c>
      <c r="AY618" s="180" t="s">
        <v>134</v>
      </c>
      <c r="BK618" s="182">
        <f>SUM(BK619:BK626)</f>
        <v>0</v>
      </c>
    </row>
    <row r="619" spans="1:65" s="2" customFormat="1" ht="16.5" customHeight="1">
      <c r="A619" s="36"/>
      <c r="B619" s="37"/>
      <c r="C619" s="185" t="s">
        <v>818</v>
      </c>
      <c r="D619" s="185" t="s">
        <v>137</v>
      </c>
      <c r="E619" s="186" t="s">
        <v>875</v>
      </c>
      <c r="F619" s="187" t="s">
        <v>876</v>
      </c>
      <c r="G619" s="188" t="s">
        <v>140</v>
      </c>
      <c r="H619" s="189">
        <v>91</v>
      </c>
      <c r="I619" s="190"/>
      <c r="J619" s="191">
        <f>ROUND(I619*H619,2)</f>
        <v>0</v>
      </c>
      <c r="K619" s="187" t="s">
        <v>141</v>
      </c>
      <c r="L619" s="41"/>
      <c r="M619" s="192" t="s">
        <v>19</v>
      </c>
      <c r="N619" s="193" t="s">
        <v>40</v>
      </c>
      <c r="O619" s="66"/>
      <c r="P619" s="194">
        <f>O619*H619</f>
        <v>0</v>
      </c>
      <c r="Q619" s="194">
        <v>1.0000000000000001E-5</v>
      </c>
      <c r="R619" s="194">
        <f>Q619*H619</f>
        <v>9.1000000000000011E-4</v>
      </c>
      <c r="S619" s="194">
        <v>0</v>
      </c>
      <c r="T619" s="195">
        <f>S619*H619</f>
        <v>0</v>
      </c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R619" s="196" t="s">
        <v>220</v>
      </c>
      <c r="AT619" s="196" t="s">
        <v>137</v>
      </c>
      <c r="AU619" s="196" t="s">
        <v>79</v>
      </c>
      <c r="AY619" s="19" t="s">
        <v>134</v>
      </c>
      <c r="BE619" s="197">
        <f>IF(N619="základní",J619,0)</f>
        <v>0</v>
      </c>
      <c r="BF619" s="197">
        <f>IF(N619="snížená",J619,0)</f>
        <v>0</v>
      </c>
      <c r="BG619" s="197">
        <f>IF(N619="zákl. přenesená",J619,0)</f>
        <v>0</v>
      </c>
      <c r="BH619" s="197">
        <f>IF(N619="sníž. přenesená",J619,0)</f>
        <v>0</v>
      </c>
      <c r="BI619" s="197">
        <f>IF(N619="nulová",J619,0)</f>
        <v>0</v>
      </c>
      <c r="BJ619" s="19" t="s">
        <v>77</v>
      </c>
      <c r="BK619" s="197">
        <f>ROUND(I619*H619,2)</f>
        <v>0</v>
      </c>
      <c r="BL619" s="19" t="s">
        <v>220</v>
      </c>
      <c r="BM619" s="196" t="s">
        <v>877</v>
      </c>
    </row>
    <row r="620" spans="1:65" s="2" customFormat="1" ht="19.5">
      <c r="A620" s="36"/>
      <c r="B620" s="37"/>
      <c r="C620" s="38"/>
      <c r="D620" s="198" t="s">
        <v>144</v>
      </c>
      <c r="E620" s="38"/>
      <c r="F620" s="199" t="s">
        <v>878</v>
      </c>
      <c r="G620" s="38"/>
      <c r="H620" s="38"/>
      <c r="I620" s="106"/>
      <c r="J620" s="38"/>
      <c r="K620" s="38"/>
      <c r="L620" s="41"/>
      <c r="M620" s="200"/>
      <c r="N620" s="201"/>
      <c r="O620" s="66"/>
      <c r="P620" s="66"/>
      <c r="Q620" s="66"/>
      <c r="R620" s="66"/>
      <c r="S620" s="66"/>
      <c r="T620" s="67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T620" s="19" t="s">
        <v>144</v>
      </c>
      <c r="AU620" s="19" t="s">
        <v>79</v>
      </c>
    </row>
    <row r="621" spans="1:65" s="13" customFormat="1" ht="11.25">
      <c r="B621" s="203"/>
      <c r="C621" s="204"/>
      <c r="D621" s="198" t="s">
        <v>148</v>
      </c>
      <c r="E621" s="205" t="s">
        <v>19</v>
      </c>
      <c r="F621" s="206" t="s">
        <v>829</v>
      </c>
      <c r="G621" s="204"/>
      <c r="H621" s="207">
        <v>91</v>
      </c>
      <c r="I621" s="208"/>
      <c r="J621" s="204"/>
      <c r="K621" s="204"/>
      <c r="L621" s="209"/>
      <c r="M621" s="210"/>
      <c r="N621" s="211"/>
      <c r="O621" s="211"/>
      <c r="P621" s="211"/>
      <c r="Q621" s="211"/>
      <c r="R621" s="211"/>
      <c r="S621" s="211"/>
      <c r="T621" s="212"/>
      <c r="AT621" s="213" t="s">
        <v>148</v>
      </c>
      <c r="AU621" s="213" t="s">
        <v>79</v>
      </c>
      <c r="AV621" s="13" t="s">
        <v>79</v>
      </c>
      <c r="AW621" s="13" t="s">
        <v>31</v>
      </c>
      <c r="AX621" s="13" t="s">
        <v>77</v>
      </c>
      <c r="AY621" s="213" t="s">
        <v>134</v>
      </c>
    </row>
    <row r="622" spans="1:65" s="2" customFormat="1" ht="21.75" customHeight="1">
      <c r="A622" s="36"/>
      <c r="B622" s="37"/>
      <c r="C622" s="246" t="s">
        <v>879</v>
      </c>
      <c r="D622" s="246" t="s">
        <v>265</v>
      </c>
      <c r="E622" s="247" t="s">
        <v>880</v>
      </c>
      <c r="F622" s="248" t="s">
        <v>881</v>
      </c>
      <c r="G622" s="249" t="s">
        <v>140</v>
      </c>
      <c r="H622" s="250">
        <v>100.1</v>
      </c>
      <c r="I622" s="251"/>
      <c r="J622" s="252">
        <f>ROUND(I622*H622,2)</f>
        <v>0</v>
      </c>
      <c r="K622" s="248" t="s">
        <v>141</v>
      </c>
      <c r="L622" s="253"/>
      <c r="M622" s="254" t="s">
        <v>19</v>
      </c>
      <c r="N622" s="255" t="s">
        <v>40</v>
      </c>
      <c r="O622" s="66"/>
      <c r="P622" s="194">
        <f>O622*H622</f>
        <v>0</v>
      </c>
      <c r="Q622" s="194">
        <v>1.3999999999999999E-4</v>
      </c>
      <c r="R622" s="194">
        <f>Q622*H622</f>
        <v>1.4013999999999999E-2</v>
      </c>
      <c r="S622" s="194">
        <v>0</v>
      </c>
      <c r="T622" s="195">
        <f>S622*H622</f>
        <v>0</v>
      </c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R622" s="196" t="s">
        <v>399</v>
      </c>
      <c r="AT622" s="196" t="s">
        <v>265</v>
      </c>
      <c r="AU622" s="196" t="s">
        <v>79</v>
      </c>
      <c r="AY622" s="19" t="s">
        <v>134</v>
      </c>
      <c r="BE622" s="197">
        <f>IF(N622="základní",J622,0)</f>
        <v>0</v>
      </c>
      <c r="BF622" s="197">
        <f>IF(N622="snížená",J622,0)</f>
        <v>0</v>
      </c>
      <c r="BG622" s="197">
        <f>IF(N622="zákl. přenesená",J622,0)</f>
        <v>0</v>
      </c>
      <c r="BH622" s="197">
        <f>IF(N622="sníž. přenesená",J622,0)</f>
        <v>0</v>
      </c>
      <c r="BI622" s="197">
        <f>IF(N622="nulová",J622,0)</f>
        <v>0</v>
      </c>
      <c r="BJ622" s="19" t="s">
        <v>77</v>
      </c>
      <c r="BK622" s="197">
        <f>ROUND(I622*H622,2)</f>
        <v>0</v>
      </c>
      <c r="BL622" s="19" t="s">
        <v>220</v>
      </c>
      <c r="BM622" s="196" t="s">
        <v>882</v>
      </c>
    </row>
    <row r="623" spans="1:65" s="2" customFormat="1" ht="19.5">
      <c r="A623" s="36"/>
      <c r="B623" s="37"/>
      <c r="C623" s="38"/>
      <c r="D623" s="198" t="s">
        <v>144</v>
      </c>
      <c r="E623" s="38"/>
      <c r="F623" s="199" t="s">
        <v>881</v>
      </c>
      <c r="G623" s="38"/>
      <c r="H623" s="38"/>
      <c r="I623" s="106"/>
      <c r="J623" s="38"/>
      <c r="K623" s="38"/>
      <c r="L623" s="41"/>
      <c r="M623" s="200"/>
      <c r="N623" s="201"/>
      <c r="O623" s="66"/>
      <c r="P623" s="66"/>
      <c r="Q623" s="66"/>
      <c r="R623" s="66"/>
      <c r="S623" s="66"/>
      <c r="T623" s="67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T623" s="19" t="s">
        <v>144</v>
      </c>
      <c r="AU623" s="19" t="s">
        <v>79</v>
      </c>
    </row>
    <row r="624" spans="1:65" s="13" customFormat="1" ht="11.25">
      <c r="B624" s="203"/>
      <c r="C624" s="204"/>
      <c r="D624" s="198" t="s">
        <v>148</v>
      </c>
      <c r="E624" s="204"/>
      <c r="F624" s="206" t="s">
        <v>883</v>
      </c>
      <c r="G624" s="204"/>
      <c r="H624" s="207">
        <v>100.1</v>
      </c>
      <c r="I624" s="208"/>
      <c r="J624" s="204"/>
      <c r="K624" s="204"/>
      <c r="L624" s="209"/>
      <c r="M624" s="210"/>
      <c r="N624" s="211"/>
      <c r="O624" s="211"/>
      <c r="P624" s="211"/>
      <c r="Q624" s="211"/>
      <c r="R624" s="211"/>
      <c r="S624" s="211"/>
      <c r="T624" s="212"/>
      <c r="AT624" s="213" t="s">
        <v>148</v>
      </c>
      <c r="AU624" s="213" t="s">
        <v>79</v>
      </c>
      <c r="AV624" s="13" t="s">
        <v>79</v>
      </c>
      <c r="AW624" s="13" t="s">
        <v>4</v>
      </c>
      <c r="AX624" s="13" t="s">
        <v>77</v>
      </c>
      <c r="AY624" s="213" t="s">
        <v>134</v>
      </c>
    </row>
    <row r="625" spans="1:65" s="2" customFormat="1" ht="16.5" customHeight="1">
      <c r="A625" s="36"/>
      <c r="B625" s="37"/>
      <c r="C625" s="185" t="s">
        <v>884</v>
      </c>
      <c r="D625" s="185" t="s">
        <v>137</v>
      </c>
      <c r="E625" s="186" t="s">
        <v>885</v>
      </c>
      <c r="F625" s="187" t="s">
        <v>886</v>
      </c>
      <c r="G625" s="188" t="s">
        <v>228</v>
      </c>
      <c r="H625" s="189">
        <v>1.4999999999999999E-2</v>
      </c>
      <c r="I625" s="190"/>
      <c r="J625" s="191">
        <f>ROUND(I625*H625,2)</f>
        <v>0</v>
      </c>
      <c r="K625" s="187" t="s">
        <v>141</v>
      </c>
      <c r="L625" s="41"/>
      <c r="M625" s="192" t="s">
        <v>19</v>
      </c>
      <c r="N625" s="193" t="s">
        <v>40</v>
      </c>
      <c r="O625" s="66"/>
      <c r="P625" s="194">
        <f>O625*H625</f>
        <v>0</v>
      </c>
      <c r="Q625" s="194">
        <v>0</v>
      </c>
      <c r="R625" s="194">
        <f>Q625*H625</f>
        <v>0</v>
      </c>
      <c r="S625" s="194">
        <v>0</v>
      </c>
      <c r="T625" s="195">
        <f>S625*H625</f>
        <v>0</v>
      </c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R625" s="196" t="s">
        <v>220</v>
      </c>
      <c r="AT625" s="196" t="s">
        <v>137</v>
      </c>
      <c r="AU625" s="196" t="s">
        <v>79</v>
      </c>
      <c r="AY625" s="19" t="s">
        <v>134</v>
      </c>
      <c r="BE625" s="197">
        <f>IF(N625="základní",J625,0)</f>
        <v>0</v>
      </c>
      <c r="BF625" s="197">
        <f>IF(N625="snížená",J625,0)</f>
        <v>0</v>
      </c>
      <c r="BG625" s="197">
        <f>IF(N625="zákl. přenesená",J625,0)</f>
        <v>0</v>
      </c>
      <c r="BH625" s="197">
        <f>IF(N625="sníž. přenesená",J625,0)</f>
        <v>0</v>
      </c>
      <c r="BI625" s="197">
        <f>IF(N625="nulová",J625,0)</f>
        <v>0</v>
      </c>
      <c r="BJ625" s="19" t="s">
        <v>77</v>
      </c>
      <c r="BK625" s="197">
        <f>ROUND(I625*H625,2)</f>
        <v>0</v>
      </c>
      <c r="BL625" s="19" t="s">
        <v>220</v>
      </c>
      <c r="BM625" s="196" t="s">
        <v>887</v>
      </c>
    </row>
    <row r="626" spans="1:65" s="2" customFormat="1" ht="19.5">
      <c r="A626" s="36"/>
      <c r="B626" s="37"/>
      <c r="C626" s="38"/>
      <c r="D626" s="198" t="s">
        <v>144</v>
      </c>
      <c r="E626" s="38"/>
      <c r="F626" s="199" t="s">
        <v>888</v>
      </c>
      <c r="G626" s="38"/>
      <c r="H626" s="38"/>
      <c r="I626" s="106"/>
      <c r="J626" s="38"/>
      <c r="K626" s="38"/>
      <c r="L626" s="41"/>
      <c r="M626" s="200"/>
      <c r="N626" s="201"/>
      <c r="O626" s="66"/>
      <c r="P626" s="66"/>
      <c r="Q626" s="66"/>
      <c r="R626" s="66"/>
      <c r="S626" s="66"/>
      <c r="T626" s="67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T626" s="19" t="s">
        <v>144</v>
      </c>
      <c r="AU626" s="19" t="s">
        <v>79</v>
      </c>
    </row>
    <row r="627" spans="1:65" s="12" customFormat="1" ht="22.9" customHeight="1">
      <c r="B627" s="169"/>
      <c r="C627" s="170"/>
      <c r="D627" s="171" t="s">
        <v>68</v>
      </c>
      <c r="E627" s="183" t="s">
        <v>889</v>
      </c>
      <c r="F627" s="183" t="s">
        <v>890</v>
      </c>
      <c r="G627" s="170"/>
      <c r="H627" s="170"/>
      <c r="I627" s="173"/>
      <c r="J627" s="184">
        <f>BK627</f>
        <v>0</v>
      </c>
      <c r="K627" s="170"/>
      <c r="L627" s="175"/>
      <c r="M627" s="176"/>
      <c r="N627" s="177"/>
      <c r="O627" s="177"/>
      <c r="P627" s="178">
        <f>SUM(P628:P655)</f>
        <v>0</v>
      </c>
      <c r="Q627" s="177"/>
      <c r="R627" s="178">
        <f>SUM(R628:R655)</f>
        <v>0.74625000000000008</v>
      </c>
      <c r="S627" s="177"/>
      <c r="T627" s="179">
        <f>SUM(T628:T655)</f>
        <v>0</v>
      </c>
      <c r="AR627" s="180" t="s">
        <v>79</v>
      </c>
      <c r="AT627" s="181" t="s">
        <v>68</v>
      </c>
      <c r="AU627" s="181" t="s">
        <v>77</v>
      </c>
      <c r="AY627" s="180" t="s">
        <v>134</v>
      </c>
      <c r="BK627" s="182">
        <f>SUM(BK628:BK655)</f>
        <v>0</v>
      </c>
    </row>
    <row r="628" spans="1:65" s="2" customFormat="1" ht="16.5" customHeight="1">
      <c r="A628" s="36"/>
      <c r="B628" s="37"/>
      <c r="C628" s="185" t="s">
        <v>450</v>
      </c>
      <c r="D628" s="185" t="s">
        <v>137</v>
      </c>
      <c r="E628" s="186" t="s">
        <v>891</v>
      </c>
      <c r="F628" s="187" t="s">
        <v>892</v>
      </c>
      <c r="G628" s="188" t="s">
        <v>505</v>
      </c>
      <c r="H628" s="189">
        <v>1</v>
      </c>
      <c r="I628" s="190"/>
      <c r="J628" s="191">
        <f>ROUND(I628*H628,2)</f>
        <v>0</v>
      </c>
      <c r="K628" s="187" t="s">
        <v>19</v>
      </c>
      <c r="L628" s="41"/>
      <c r="M628" s="192" t="s">
        <v>19</v>
      </c>
      <c r="N628" s="193" t="s">
        <v>40</v>
      </c>
      <c r="O628" s="66"/>
      <c r="P628" s="194">
        <f>O628*H628</f>
        <v>0</v>
      </c>
      <c r="Q628" s="194">
        <v>0.1</v>
      </c>
      <c r="R628" s="194">
        <f>Q628*H628</f>
        <v>0.1</v>
      </c>
      <c r="S628" s="194">
        <v>0</v>
      </c>
      <c r="T628" s="195">
        <f>S628*H628</f>
        <v>0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196" t="s">
        <v>220</v>
      </c>
      <c r="AT628" s="196" t="s">
        <v>137</v>
      </c>
      <c r="AU628" s="196" t="s">
        <v>79</v>
      </c>
      <c r="AY628" s="19" t="s">
        <v>134</v>
      </c>
      <c r="BE628" s="197">
        <f>IF(N628="základní",J628,0)</f>
        <v>0</v>
      </c>
      <c r="BF628" s="197">
        <f>IF(N628="snížená",J628,0)</f>
        <v>0</v>
      </c>
      <c r="BG628" s="197">
        <f>IF(N628="zákl. přenesená",J628,0)</f>
        <v>0</v>
      </c>
      <c r="BH628" s="197">
        <f>IF(N628="sníž. přenesená",J628,0)</f>
        <v>0</v>
      </c>
      <c r="BI628" s="197">
        <f>IF(N628="nulová",J628,0)</f>
        <v>0</v>
      </c>
      <c r="BJ628" s="19" t="s">
        <v>77</v>
      </c>
      <c r="BK628" s="197">
        <f>ROUND(I628*H628,2)</f>
        <v>0</v>
      </c>
      <c r="BL628" s="19" t="s">
        <v>220</v>
      </c>
      <c r="BM628" s="196" t="s">
        <v>632</v>
      </c>
    </row>
    <row r="629" spans="1:65" s="2" customFormat="1" ht="11.25">
      <c r="A629" s="36"/>
      <c r="B629" s="37"/>
      <c r="C629" s="38"/>
      <c r="D629" s="198" t="s">
        <v>144</v>
      </c>
      <c r="E629" s="38"/>
      <c r="F629" s="199" t="s">
        <v>892</v>
      </c>
      <c r="G629" s="38"/>
      <c r="H629" s="38"/>
      <c r="I629" s="106"/>
      <c r="J629" s="38"/>
      <c r="K629" s="38"/>
      <c r="L629" s="41"/>
      <c r="M629" s="200"/>
      <c r="N629" s="201"/>
      <c r="O629" s="66"/>
      <c r="P629" s="66"/>
      <c r="Q629" s="66"/>
      <c r="R629" s="66"/>
      <c r="S629" s="66"/>
      <c r="T629" s="67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T629" s="19" t="s">
        <v>144</v>
      </c>
      <c r="AU629" s="19" t="s">
        <v>79</v>
      </c>
    </row>
    <row r="630" spans="1:65" s="2" customFormat="1" ht="16.5" customHeight="1">
      <c r="A630" s="36"/>
      <c r="B630" s="37"/>
      <c r="C630" s="185" t="s">
        <v>893</v>
      </c>
      <c r="D630" s="185" t="s">
        <v>137</v>
      </c>
      <c r="E630" s="186" t="s">
        <v>894</v>
      </c>
      <c r="F630" s="187" t="s">
        <v>895</v>
      </c>
      <c r="G630" s="188" t="s">
        <v>505</v>
      </c>
      <c r="H630" s="189">
        <v>4</v>
      </c>
      <c r="I630" s="190"/>
      <c r="J630" s="191">
        <f>ROUND(I630*H630,2)</f>
        <v>0</v>
      </c>
      <c r="K630" s="187" t="s">
        <v>19</v>
      </c>
      <c r="L630" s="41"/>
      <c r="M630" s="192" t="s">
        <v>19</v>
      </c>
      <c r="N630" s="193" t="s">
        <v>40</v>
      </c>
      <c r="O630" s="66"/>
      <c r="P630" s="194">
        <f>O630*H630</f>
        <v>0</v>
      </c>
      <c r="Q630" s="194">
        <v>0.05</v>
      </c>
      <c r="R630" s="194">
        <f>Q630*H630</f>
        <v>0.2</v>
      </c>
      <c r="S630" s="194">
        <v>0</v>
      </c>
      <c r="T630" s="195">
        <f>S630*H630</f>
        <v>0</v>
      </c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R630" s="196" t="s">
        <v>220</v>
      </c>
      <c r="AT630" s="196" t="s">
        <v>137</v>
      </c>
      <c r="AU630" s="196" t="s">
        <v>79</v>
      </c>
      <c r="AY630" s="19" t="s">
        <v>134</v>
      </c>
      <c r="BE630" s="197">
        <f>IF(N630="základní",J630,0)</f>
        <v>0</v>
      </c>
      <c r="BF630" s="197">
        <f>IF(N630="snížená",J630,0)</f>
        <v>0</v>
      </c>
      <c r="BG630" s="197">
        <f>IF(N630="zákl. přenesená",J630,0)</f>
        <v>0</v>
      </c>
      <c r="BH630" s="197">
        <f>IF(N630="sníž. přenesená",J630,0)</f>
        <v>0</v>
      </c>
      <c r="BI630" s="197">
        <f>IF(N630="nulová",J630,0)</f>
        <v>0</v>
      </c>
      <c r="BJ630" s="19" t="s">
        <v>77</v>
      </c>
      <c r="BK630" s="197">
        <f>ROUND(I630*H630,2)</f>
        <v>0</v>
      </c>
      <c r="BL630" s="19" t="s">
        <v>220</v>
      </c>
      <c r="BM630" s="196" t="s">
        <v>534</v>
      </c>
    </row>
    <row r="631" spans="1:65" s="2" customFormat="1" ht="11.25">
      <c r="A631" s="36"/>
      <c r="B631" s="37"/>
      <c r="C631" s="38"/>
      <c r="D631" s="198" t="s">
        <v>144</v>
      </c>
      <c r="E631" s="38"/>
      <c r="F631" s="199" t="s">
        <v>895</v>
      </c>
      <c r="G631" s="38"/>
      <c r="H631" s="38"/>
      <c r="I631" s="106"/>
      <c r="J631" s="38"/>
      <c r="K631" s="38"/>
      <c r="L631" s="41"/>
      <c r="M631" s="200"/>
      <c r="N631" s="201"/>
      <c r="O631" s="66"/>
      <c r="P631" s="66"/>
      <c r="Q631" s="66"/>
      <c r="R631" s="66"/>
      <c r="S631" s="66"/>
      <c r="T631" s="67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T631" s="19" t="s">
        <v>144</v>
      </c>
      <c r="AU631" s="19" t="s">
        <v>79</v>
      </c>
    </row>
    <row r="632" spans="1:65" s="2" customFormat="1" ht="16.5" customHeight="1">
      <c r="A632" s="36"/>
      <c r="B632" s="37"/>
      <c r="C632" s="185" t="s">
        <v>456</v>
      </c>
      <c r="D632" s="185" t="s">
        <v>137</v>
      </c>
      <c r="E632" s="186" t="s">
        <v>896</v>
      </c>
      <c r="F632" s="187" t="s">
        <v>897</v>
      </c>
      <c r="G632" s="188" t="s">
        <v>505</v>
      </c>
      <c r="H632" s="189">
        <v>2</v>
      </c>
      <c r="I632" s="190"/>
      <c r="J632" s="191">
        <f>ROUND(I632*H632,2)</f>
        <v>0</v>
      </c>
      <c r="K632" s="187" t="s">
        <v>19</v>
      </c>
      <c r="L632" s="41"/>
      <c r="M632" s="192" t="s">
        <v>19</v>
      </c>
      <c r="N632" s="193" t="s">
        <v>40</v>
      </c>
      <c r="O632" s="66"/>
      <c r="P632" s="194">
        <f>O632*H632</f>
        <v>0</v>
      </c>
      <c r="Q632" s="194">
        <v>0.05</v>
      </c>
      <c r="R632" s="194">
        <f>Q632*H632</f>
        <v>0.1</v>
      </c>
      <c r="S632" s="194">
        <v>0</v>
      </c>
      <c r="T632" s="195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196" t="s">
        <v>220</v>
      </c>
      <c r="AT632" s="196" t="s">
        <v>137</v>
      </c>
      <c r="AU632" s="196" t="s">
        <v>79</v>
      </c>
      <c r="AY632" s="19" t="s">
        <v>134</v>
      </c>
      <c r="BE632" s="197">
        <f>IF(N632="základní",J632,0)</f>
        <v>0</v>
      </c>
      <c r="BF632" s="197">
        <f>IF(N632="snížená",J632,0)</f>
        <v>0</v>
      </c>
      <c r="BG632" s="197">
        <f>IF(N632="zákl. přenesená",J632,0)</f>
        <v>0</v>
      </c>
      <c r="BH632" s="197">
        <f>IF(N632="sníž. přenesená",J632,0)</f>
        <v>0</v>
      </c>
      <c r="BI632" s="197">
        <f>IF(N632="nulová",J632,0)</f>
        <v>0</v>
      </c>
      <c r="BJ632" s="19" t="s">
        <v>77</v>
      </c>
      <c r="BK632" s="197">
        <f>ROUND(I632*H632,2)</f>
        <v>0</v>
      </c>
      <c r="BL632" s="19" t="s">
        <v>220</v>
      </c>
      <c r="BM632" s="196" t="s">
        <v>694</v>
      </c>
    </row>
    <row r="633" spans="1:65" s="2" customFormat="1" ht="11.25">
      <c r="A633" s="36"/>
      <c r="B633" s="37"/>
      <c r="C633" s="38"/>
      <c r="D633" s="198" t="s">
        <v>144</v>
      </c>
      <c r="E633" s="38"/>
      <c r="F633" s="199" t="s">
        <v>897</v>
      </c>
      <c r="G633" s="38"/>
      <c r="H633" s="38"/>
      <c r="I633" s="106"/>
      <c r="J633" s="38"/>
      <c r="K633" s="38"/>
      <c r="L633" s="41"/>
      <c r="M633" s="200"/>
      <c r="N633" s="201"/>
      <c r="O633" s="66"/>
      <c r="P633" s="66"/>
      <c r="Q633" s="66"/>
      <c r="R633" s="66"/>
      <c r="S633" s="66"/>
      <c r="T633" s="67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T633" s="19" t="s">
        <v>144</v>
      </c>
      <c r="AU633" s="19" t="s">
        <v>79</v>
      </c>
    </row>
    <row r="634" spans="1:65" s="2" customFormat="1" ht="16.5" customHeight="1">
      <c r="A634" s="36"/>
      <c r="B634" s="37"/>
      <c r="C634" s="185" t="s">
        <v>898</v>
      </c>
      <c r="D634" s="185" t="s">
        <v>137</v>
      </c>
      <c r="E634" s="186" t="s">
        <v>899</v>
      </c>
      <c r="F634" s="187" t="s">
        <v>900</v>
      </c>
      <c r="G634" s="188" t="s">
        <v>505</v>
      </c>
      <c r="H634" s="189">
        <v>1</v>
      </c>
      <c r="I634" s="190"/>
      <c r="J634" s="191">
        <f>ROUND(I634*H634,2)</f>
        <v>0</v>
      </c>
      <c r="K634" s="187" t="s">
        <v>19</v>
      </c>
      <c r="L634" s="41"/>
      <c r="M634" s="192" t="s">
        <v>19</v>
      </c>
      <c r="N634" s="193" t="s">
        <v>40</v>
      </c>
      <c r="O634" s="66"/>
      <c r="P634" s="194">
        <f>O634*H634</f>
        <v>0</v>
      </c>
      <c r="Q634" s="194">
        <v>0.05</v>
      </c>
      <c r="R634" s="194">
        <f>Q634*H634</f>
        <v>0.05</v>
      </c>
      <c r="S634" s="194">
        <v>0</v>
      </c>
      <c r="T634" s="195">
        <f>S634*H634</f>
        <v>0</v>
      </c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R634" s="196" t="s">
        <v>220</v>
      </c>
      <c r="AT634" s="196" t="s">
        <v>137</v>
      </c>
      <c r="AU634" s="196" t="s">
        <v>79</v>
      </c>
      <c r="AY634" s="19" t="s">
        <v>134</v>
      </c>
      <c r="BE634" s="197">
        <f>IF(N634="základní",J634,0)</f>
        <v>0</v>
      </c>
      <c r="BF634" s="197">
        <f>IF(N634="snížená",J634,0)</f>
        <v>0</v>
      </c>
      <c r="BG634" s="197">
        <f>IF(N634="zákl. přenesená",J634,0)</f>
        <v>0</v>
      </c>
      <c r="BH634" s="197">
        <f>IF(N634="sníž. přenesená",J634,0)</f>
        <v>0</v>
      </c>
      <c r="BI634" s="197">
        <f>IF(N634="nulová",J634,0)</f>
        <v>0</v>
      </c>
      <c r="BJ634" s="19" t="s">
        <v>77</v>
      </c>
      <c r="BK634" s="197">
        <f>ROUND(I634*H634,2)</f>
        <v>0</v>
      </c>
      <c r="BL634" s="19" t="s">
        <v>220</v>
      </c>
      <c r="BM634" s="196" t="s">
        <v>547</v>
      </c>
    </row>
    <row r="635" spans="1:65" s="2" customFormat="1" ht="11.25">
      <c r="A635" s="36"/>
      <c r="B635" s="37"/>
      <c r="C635" s="38"/>
      <c r="D635" s="198" t="s">
        <v>144</v>
      </c>
      <c r="E635" s="38"/>
      <c r="F635" s="199" t="s">
        <v>900</v>
      </c>
      <c r="G635" s="38"/>
      <c r="H635" s="38"/>
      <c r="I635" s="106"/>
      <c r="J635" s="38"/>
      <c r="K635" s="38"/>
      <c r="L635" s="41"/>
      <c r="M635" s="200"/>
      <c r="N635" s="201"/>
      <c r="O635" s="66"/>
      <c r="P635" s="66"/>
      <c r="Q635" s="66"/>
      <c r="R635" s="66"/>
      <c r="S635" s="66"/>
      <c r="T635" s="67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T635" s="19" t="s">
        <v>144</v>
      </c>
      <c r="AU635" s="19" t="s">
        <v>79</v>
      </c>
    </row>
    <row r="636" spans="1:65" s="2" customFormat="1" ht="16.5" customHeight="1">
      <c r="A636" s="36"/>
      <c r="B636" s="37"/>
      <c r="C636" s="185" t="s">
        <v>459</v>
      </c>
      <c r="D636" s="185" t="s">
        <v>137</v>
      </c>
      <c r="E636" s="186" t="s">
        <v>901</v>
      </c>
      <c r="F636" s="187" t="s">
        <v>902</v>
      </c>
      <c r="G636" s="188" t="s">
        <v>505</v>
      </c>
      <c r="H636" s="189">
        <v>1</v>
      </c>
      <c r="I636" s="190"/>
      <c r="J636" s="191">
        <f>ROUND(I636*H636,2)</f>
        <v>0</v>
      </c>
      <c r="K636" s="187" t="s">
        <v>19</v>
      </c>
      <c r="L636" s="41"/>
      <c r="M636" s="192" t="s">
        <v>19</v>
      </c>
      <c r="N636" s="193" t="s">
        <v>40</v>
      </c>
      <c r="O636" s="66"/>
      <c r="P636" s="194">
        <f>O636*H636</f>
        <v>0</v>
      </c>
      <c r="Q636" s="194">
        <v>0.05</v>
      </c>
      <c r="R636" s="194">
        <f>Q636*H636</f>
        <v>0.05</v>
      </c>
      <c r="S636" s="194">
        <v>0</v>
      </c>
      <c r="T636" s="195">
        <f>S636*H636</f>
        <v>0</v>
      </c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R636" s="196" t="s">
        <v>220</v>
      </c>
      <c r="AT636" s="196" t="s">
        <v>137</v>
      </c>
      <c r="AU636" s="196" t="s">
        <v>79</v>
      </c>
      <c r="AY636" s="19" t="s">
        <v>134</v>
      </c>
      <c r="BE636" s="197">
        <f>IF(N636="základní",J636,0)</f>
        <v>0</v>
      </c>
      <c r="BF636" s="197">
        <f>IF(N636="snížená",J636,0)</f>
        <v>0</v>
      </c>
      <c r="BG636" s="197">
        <f>IF(N636="zákl. přenesená",J636,0)</f>
        <v>0</v>
      </c>
      <c r="BH636" s="197">
        <f>IF(N636="sníž. přenesená",J636,0)</f>
        <v>0</v>
      </c>
      <c r="BI636" s="197">
        <f>IF(N636="nulová",J636,0)</f>
        <v>0</v>
      </c>
      <c r="BJ636" s="19" t="s">
        <v>77</v>
      </c>
      <c r="BK636" s="197">
        <f>ROUND(I636*H636,2)</f>
        <v>0</v>
      </c>
      <c r="BL636" s="19" t="s">
        <v>220</v>
      </c>
      <c r="BM636" s="196" t="s">
        <v>558</v>
      </c>
    </row>
    <row r="637" spans="1:65" s="2" customFormat="1" ht="11.25">
      <c r="A637" s="36"/>
      <c r="B637" s="37"/>
      <c r="C637" s="38"/>
      <c r="D637" s="198" t="s">
        <v>144</v>
      </c>
      <c r="E637" s="38"/>
      <c r="F637" s="199" t="s">
        <v>902</v>
      </c>
      <c r="G637" s="38"/>
      <c r="H637" s="38"/>
      <c r="I637" s="106"/>
      <c r="J637" s="38"/>
      <c r="K637" s="38"/>
      <c r="L637" s="41"/>
      <c r="M637" s="200"/>
      <c r="N637" s="201"/>
      <c r="O637" s="66"/>
      <c r="P637" s="66"/>
      <c r="Q637" s="66"/>
      <c r="R637" s="66"/>
      <c r="S637" s="66"/>
      <c r="T637" s="67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T637" s="19" t="s">
        <v>144</v>
      </c>
      <c r="AU637" s="19" t="s">
        <v>79</v>
      </c>
    </row>
    <row r="638" spans="1:65" s="2" customFormat="1" ht="16.5" customHeight="1">
      <c r="A638" s="36"/>
      <c r="B638" s="37"/>
      <c r="C638" s="185" t="s">
        <v>903</v>
      </c>
      <c r="D638" s="185" t="s">
        <v>137</v>
      </c>
      <c r="E638" s="186" t="s">
        <v>904</v>
      </c>
      <c r="F638" s="187" t="s">
        <v>905</v>
      </c>
      <c r="G638" s="188" t="s">
        <v>505</v>
      </c>
      <c r="H638" s="189">
        <v>1</v>
      </c>
      <c r="I638" s="190"/>
      <c r="J638" s="191">
        <f>ROUND(I638*H638,2)</f>
        <v>0</v>
      </c>
      <c r="K638" s="187" t="s">
        <v>19</v>
      </c>
      <c r="L638" s="41"/>
      <c r="M638" s="192" t="s">
        <v>19</v>
      </c>
      <c r="N638" s="193" t="s">
        <v>40</v>
      </c>
      <c r="O638" s="66"/>
      <c r="P638" s="194">
        <f>O638*H638</f>
        <v>0</v>
      </c>
      <c r="Q638" s="194">
        <v>0.05</v>
      </c>
      <c r="R638" s="194">
        <f>Q638*H638</f>
        <v>0.05</v>
      </c>
      <c r="S638" s="194">
        <v>0</v>
      </c>
      <c r="T638" s="195">
        <f>S638*H638</f>
        <v>0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96" t="s">
        <v>220</v>
      </c>
      <c r="AT638" s="196" t="s">
        <v>137</v>
      </c>
      <c r="AU638" s="196" t="s">
        <v>79</v>
      </c>
      <c r="AY638" s="19" t="s">
        <v>134</v>
      </c>
      <c r="BE638" s="197">
        <f>IF(N638="základní",J638,0)</f>
        <v>0</v>
      </c>
      <c r="BF638" s="197">
        <f>IF(N638="snížená",J638,0)</f>
        <v>0</v>
      </c>
      <c r="BG638" s="197">
        <f>IF(N638="zákl. přenesená",J638,0)</f>
        <v>0</v>
      </c>
      <c r="BH638" s="197">
        <f>IF(N638="sníž. přenesená",J638,0)</f>
        <v>0</v>
      </c>
      <c r="BI638" s="197">
        <f>IF(N638="nulová",J638,0)</f>
        <v>0</v>
      </c>
      <c r="BJ638" s="19" t="s">
        <v>77</v>
      </c>
      <c r="BK638" s="197">
        <f>ROUND(I638*H638,2)</f>
        <v>0</v>
      </c>
      <c r="BL638" s="19" t="s">
        <v>220</v>
      </c>
      <c r="BM638" s="196" t="s">
        <v>837</v>
      </c>
    </row>
    <row r="639" spans="1:65" s="2" customFormat="1" ht="11.25">
      <c r="A639" s="36"/>
      <c r="B639" s="37"/>
      <c r="C639" s="38"/>
      <c r="D639" s="198" t="s">
        <v>144</v>
      </c>
      <c r="E639" s="38"/>
      <c r="F639" s="199" t="s">
        <v>905</v>
      </c>
      <c r="G639" s="38"/>
      <c r="H639" s="38"/>
      <c r="I639" s="106"/>
      <c r="J639" s="38"/>
      <c r="K639" s="38"/>
      <c r="L639" s="41"/>
      <c r="M639" s="200"/>
      <c r="N639" s="201"/>
      <c r="O639" s="66"/>
      <c r="P639" s="66"/>
      <c r="Q639" s="66"/>
      <c r="R639" s="66"/>
      <c r="S639" s="66"/>
      <c r="T639" s="67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9" t="s">
        <v>144</v>
      </c>
      <c r="AU639" s="19" t="s">
        <v>79</v>
      </c>
    </row>
    <row r="640" spans="1:65" s="2" customFormat="1" ht="16.5" customHeight="1">
      <c r="A640" s="36"/>
      <c r="B640" s="37"/>
      <c r="C640" s="185" t="s">
        <v>906</v>
      </c>
      <c r="D640" s="185" t="s">
        <v>137</v>
      </c>
      <c r="E640" s="186" t="s">
        <v>907</v>
      </c>
      <c r="F640" s="187" t="s">
        <v>908</v>
      </c>
      <c r="G640" s="188" t="s">
        <v>505</v>
      </c>
      <c r="H640" s="189">
        <v>1</v>
      </c>
      <c r="I640" s="190"/>
      <c r="J640" s="191">
        <f>ROUND(I640*H640,2)</f>
        <v>0</v>
      </c>
      <c r="K640" s="187" t="s">
        <v>19</v>
      </c>
      <c r="L640" s="41"/>
      <c r="M640" s="192" t="s">
        <v>19</v>
      </c>
      <c r="N640" s="193" t="s">
        <v>40</v>
      </c>
      <c r="O640" s="66"/>
      <c r="P640" s="194">
        <f>O640*H640</f>
        <v>0</v>
      </c>
      <c r="Q640" s="194">
        <v>0.05</v>
      </c>
      <c r="R640" s="194">
        <f>Q640*H640</f>
        <v>0.05</v>
      </c>
      <c r="S640" s="194">
        <v>0</v>
      </c>
      <c r="T640" s="195">
        <f>S640*H640</f>
        <v>0</v>
      </c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R640" s="196" t="s">
        <v>220</v>
      </c>
      <c r="AT640" s="196" t="s">
        <v>137</v>
      </c>
      <c r="AU640" s="196" t="s">
        <v>79</v>
      </c>
      <c r="AY640" s="19" t="s">
        <v>134</v>
      </c>
      <c r="BE640" s="197">
        <f>IF(N640="základní",J640,0)</f>
        <v>0</v>
      </c>
      <c r="BF640" s="197">
        <f>IF(N640="snížená",J640,0)</f>
        <v>0</v>
      </c>
      <c r="BG640" s="197">
        <f>IF(N640="zákl. přenesená",J640,0)</f>
        <v>0</v>
      </c>
      <c r="BH640" s="197">
        <f>IF(N640="sníž. přenesená",J640,0)</f>
        <v>0</v>
      </c>
      <c r="BI640" s="197">
        <f>IF(N640="nulová",J640,0)</f>
        <v>0</v>
      </c>
      <c r="BJ640" s="19" t="s">
        <v>77</v>
      </c>
      <c r="BK640" s="197">
        <f>ROUND(I640*H640,2)</f>
        <v>0</v>
      </c>
      <c r="BL640" s="19" t="s">
        <v>220</v>
      </c>
      <c r="BM640" s="196" t="s">
        <v>909</v>
      </c>
    </row>
    <row r="641" spans="1:65" s="2" customFormat="1" ht="11.25">
      <c r="A641" s="36"/>
      <c r="B641" s="37"/>
      <c r="C641" s="38"/>
      <c r="D641" s="198" t="s">
        <v>144</v>
      </c>
      <c r="E641" s="38"/>
      <c r="F641" s="199" t="s">
        <v>908</v>
      </c>
      <c r="G641" s="38"/>
      <c r="H641" s="38"/>
      <c r="I641" s="106"/>
      <c r="J641" s="38"/>
      <c r="K641" s="38"/>
      <c r="L641" s="41"/>
      <c r="M641" s="200"/>
      <c r="N641" s="201"/>
      <c r="O641" s="66"/>
      <c r="P641" s="66"/>
      <c r="Q641" s="66"/>
      <c r="R641" s="66"/>
      <c r="S641" s="66"/>
      <c r="T641" s="67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T641" s="19" t="s">
        <v>144</v>
      </c>
      <c r="AU641" s="19" t="s">
        <v>79</v>
      </c>
    </row>
    <row r="642" spans="1:65" s="2" customFormat="1" ht="16.5" customHeight="1">
      <c r="A642" s="36"/>
      <c r="B642" s="37"/>
      <c r="C642" s="185" t="s">
        <v>910</v>
      </c>
      <c r="D642" s="185" t="s">
        <v>137</v>
      </c>
      <c r="E642" s="186" t="s">
        <v>911</v>
      </c>
      <c r="F642" s="187" t="s">
        <v>912</v>
      </c>
      <c r="G642" s="188" t="s">
        <v>505</v>
      </c>
      <c r="H642" s="189">
        <v>1</v>
      </c>
      <c r="I642" s="190"/>
      <c r="J642" s="191">
        <f>ROUND(I642*H642,2)</f>
        <v>0</v>
      </c>
      <c r="K642" s="187" t="s">
        <v>19</v>
      </c>
      <c r="L642" s="41"/>
      <c r="M642" s="192" t="s">
        <v>19</v>
      </c>
      <c r="N642" s="193" t="s">
        <v>40</v>
      </c>
      <c r="O642" s="66"/>
      <c r="P642" s="194">
        <f>O642*H642</f>
        <v>0</v>
      </c>
      <c r="Q642" s="194">
        <v>0.05</v>
      </c>
      <c r="R642" s="194">
        <f>Q642*H642</f>
        <v>0.05</v>
      </c>
      <c r="S642" s="194">
        <v>0</v>
      </c>
      <c r="T642" s="195">
        <f>S642*H642</f>
        <v>0</v>
      </c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R642" s="196" t="s">
        <v>220</v>
      </c>
      <c r="AT642" s="196" t="s">
        <v>137</v>
      </c>
      <c r="AU642" s="196" t="s">
        <v>79</v>
      </c>
      <c r="AY642" s="19" t="s">
        <v>134</v>
      </c>
      <c r="BE642" s="197">
        <f>IF(N642="základní",J642,0)</f>
        <v>0</v>
      </c>
      <c r="BF642" s="197">
        <f>IF(N642="snížená",J642,0)</f>
        <v>0</v>
      </c>
      <c r="BG642" s="197">
        <f>IF(N642="zákl. přenesená",J642,0)</f>
        <v>0</v>
      </c>
      <c r="BH642" s="197">
        <f>IF(N642="sníž. přenesená",J642,0)</f>
        <v>0</v>
      </c>
      <c r="BI642" s="197">
        <f>IF(N642="nulová",J642,0)</f>
        <v>0</v>
      </c>
      <c r="BJ642" s="19" t="s">
        <v>77</v>
      </c>
      <c r="BK642" s="197">
        <f>ROUND(I642*H642,2)</f>
        <v>0</v>
      </c>
      <c r="BL642" s="19" t="s">
        <v>220</v>
      </c>
      <c r="BM642" s="196" t="s">
        <v>913</v>
      </c>
    </row>
    <row r="643" spans="1:65" s="2" customFormat="1" ht="11.25">
      <c r="A643" s="36"/>
      <c r="B643" s="37"/>
      <c r="C643" s="38"/>
      <c r="D643" s="198" t="s">
        <v>144</v>
      </c>
      <c r="E643" s="38"/>
      <c r="F643" s="199" t="s">
        <v>914</v>
      </c>
      <c r="G643" s="38"/>
      <c r="H643" s="38"/>
      <c r="I643" s="106"/>
      <c r="J643" s="38"/>
      <c r="K643" s="38"/>
      <c r="L643" s="41"/>
      <c r="M643" s="200"/>
      <c r="N643" s="201"/>
      <c r="O643" s="66"/>
      <c r="P643" s="66"/>
      <c r="Q643" s="66"/>
      <c r="R643" s="66"/>
      <c r="S643" s="66"/>
      <c r="T643" s="67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T643" s="19" t="s">
        <v>144</v>
      </c>
      <c r="AU643" s="19" t="s">
        <v>79</v>
      </c>
    </row>
    <row r="644" spans="1:65" s="2" customFormat="1" ht="16.5" customHeight="1">
      <c r="A644" s="36"/>
      <c r="B644" s="37"/>
      <c r="C644" s="185" t="s">
        <v>915</v>
      </c>
      <c r="D644" s="185" t="s">
        <v>137</v>
      </c>
      <c r="E644" s="186" t="s">
        <v>916</v>
      </c>
      <c r="F644" s="187" t="s">
        <v>917</v>
      </c>
      <c r="G644" s="188" t="s">
        <v>249</v>
      </c>
      <c r="H644" s="189">
        <v>19.25</v>
      </c>
      <c r="I644" s="190"/>
      <c r="J644" s="191">
        <f>ROUND(I644*H644,2)</f>
        <v>0</v>
      </c>
      <c r="K644" s="187" t="s">
        <v>19</v>
      </c>
      <c r="L644" s="41"/>
      <c r="M644" s="192" t="s">
        <v>19</v>
      </c>
      <c r="N644" s="193" t="s">
        <v>40</v>
      </c>
      <c r="O644" s="66"/>
      <c r="P644" s="194">
        <f>O644*H644</f>
        <v>0</v>
      </c>
      <c r="Q644" s="194">
        <v>5.0000000000000001E-3</v>
      </c>
      <c r="R644" s="194">
        <f>Q644*H644</f>
        <v>9.6250000000000002E-2</v>
      </c>
      <c r="S644" s="194">
        <v>0</v>
      </c>
      <c r="T644" s="195">
        <f>S644*H644</f>
        <v>0</v>
      </c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R644" s="196" t="s">
        <v>220</v>
      </c>
      <c r="AT644" s="196" t="s">
        <v>137</v>
      </c>
      <c r="AU644" s="196" t="s">
        <v>79</v>
      </c>
      <c r="AY644" s="19" t="s">
        <v>134</v>
      </c>
      <c r="BE644" s="197">
        <f>IF(N644="základní",J644,0)</f>
        <v>0</v>
      </c>
      <c r="BF644" s="197">
        <f>IF(N644="snížená",J644,0)</f>
        <v>0</v>
      </c>
      <c r="BG644" s="197">
        <f>IF(N644="zákl. přenesená",J644,0)</f>
        <v>0</v>
      </c>
      <c r="BH644" s="197">
        <f>IF(N644="sníž. přenesená",J644,0)</f>
        <v>0</v>
      </c>
      <c r="BI644" s="197">
        <f>IF(N644="nulová",J644,0)</f>
        <v>0</v>
      </c>
      <c r="BJ644" s="19" t="s">
        <v>77</v>
      </c>
      <c r="BK644" s="197">
        <f>ROUND(I644*H644,2)</f>
        <v>0</v>
      </c>
      <c r="BL644" s="19" t="s">
        <v>220</v>
      </c>
      <c r="BM644" s="196" t="s">
        <v>918</v>
      </c>
    </row>
    <row r="645" spans="1:65" s="2" customFormat="1" ht="11.25">
      <c r="A645" s="36"/>
      <c r="B645" s="37"/>
      <c r="C645" s="38"/>
      <c r="D645" s="198" t="s">
        <v>144</v>
      </c>
      <c r="E645" s="38"/>
      <c r="F645" s="199" t="s">
        <v>917</v>
      </c>
      <c r="G645" s="38"/>
      <c r="H645" s="38"/>
      <c r="I645" s="106"/>
      <c r="J645" s="38"/>
      <c r="K645" s="38"/>
      <c r="L645" s="41"/>
      <c r="M645" s="200"/>
      <c r="N645" s="201"/>
      <c r="O645" s="66"/>
      <c r="P645" s="66"/>
      <c r="Q645" s="66"/>
      <c r="R645" s="66"/>
      <c r="S645" s="66"/>
      <c r="T645" s="67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T645" s="19" t="s">
        <v>144</v>
      </c>
      <c r="AU645" s="19" t="s">
        <v>79</v>
      </c>
    </row>
    <row r="646" spans="1:65" s="13" customFormat="1" ht="11.25">
      <c r="B646" s="203"/>
      <c r="C646" s="204"/>
      <c r="D646" s="198" t="s">
        <v>148</v>
      </c>
      <c r="E646" s="205" t="s">
        <v>19</v>
      </c>
      <c r="F646" s="206" t="s">
        <v>919</v>
      </c>
      <c r="G646" s="204"/>
      <c r="H646" s="207">
        <v>6</v>
      </c>
      <c r="I646" s="208"/>
      <c r="J646" s="204"/>
      <c r="K646" s="204"/>
      <c r="L646" s="209"/>
      <c r="M646" s="210"/>
      <c r="N646" s="211"/>
      <c r="O646" s="211"/>
      <c r="P646" s="211"/>
      <c r="Q646" s="211"/>
      <c r="R646" s="211"/>
      <c r="S646" s="211"/>
      <c r="T646" s="212"/>
      <c r="AT646" s="213" t="s">
        <v>148</v>
      </c>
      <c r="AU646" s="213" t="s">
        <v>79</v>
      </c>
      <c r="AV646" s="13" t="s">
        <v>79</v>
      </c>
      <c r="AW646" s="13" t="s">
        <v>31</v>
      </c>
      <c r="AX646" s="13" t="s">
        <v>69</v>
      </c>
      <c r="AY646" s="213" t="s">
        <v>134</v>
      </c>
    </row>
    <row r="647" spans="1:65" s="13" customFormat="1" ht="11.25">
      <c r="B647" s="203"/>
      <c r="C647" s="204"/>
      <c r="D647" s="198" t="s">
        <v>148</v>
      </c>
      <c r="E647" s="205" t="s">
        <v>19</v>
      </c>
      <c r="F647" s="206" t="s">
        <v>920</v>
      </c>
      <c r="G647" s="204"/>
      <c r="H647" s="207">
        <v>3.4</v>
      </c>
      <c r="I647" s="208"/>
      <c r="J647" s="204"/>
      <c r="K647" s="204"/>
      <c r="L647" s="209"/>
      <c r="M647" s="210"/>
      <c r="N647" s="211"/>
      <c r="O647" s="211"/>
      <c r="P647" s="211"/>
      <c r="Q647" s="211"/>
      <c r="R647" s="211"/>
      <c r="S647" s="211"/>
      <c r="T647" s="212"/>
      <c r="AT647" s="213" t="s">
        <v>148</v>
      </c>
      <c r="AU647" s="213" t="s">
        <v>79</v>
      </c>
      <c r="AV647" s="13" t="s">
        <v>79</v>
      </c>
      <c r="AW647" s="13" t="s">
        <v>31</v>
      </c>
      <c r="AX647" s="13" t="s">
        <v>69</v>
      </c>
      <c r="AY647" s="213" t="s">
        <v>134</v>
      </c>
    </row>
    <row r="648" spans="1:65" s="13" customFormat="1" ht="11.25">
      <c r="B648" s="203"/>
      <c r="C648" s="204"/>
      <c r="D648" s="198" t="s">
        <v>148</v>
      </c>
      <c r="E648" s="205" t="s">
        <v>19</v>
      </c>
      <c r="F648" s="206" t="s">
        <v>921</v>
      </c>
      <c r="G648" s="204"/>
      <c r="H648" s="207">
        <v>1.4</v>
      </c>
      <c r="I648" s="208"/>
      <c r="J648" s="204"/>
      <c r="K648" s="204"/>
      <c r="L648" s="209"/>
      <c r="M648" s="210"/>
      <c r="N648" s="211"/>
      <c r="O648" s="211"/>
      <c r="P648" s="211"/>
      <c r="Q648" s="211"/>
      <c r="R648" s="211"/>
      <c r="S648" s="211"/>
      <c r="T648" s="212"/>
      <c r="AT648" s="213" t="s">
        <v>148</v>
      </c>
      <c r="AU648" s="213" t="s">
        <v>79</v>
      </c>
      <c r="AV648" s="13" t="s">
        <v>79</v>
      </c>
      <c r="AW648" s="13" t="s">
        <v>31</v>
      </c>
      <c r="AX648" s="13" t="s">
        <v>69</v>
      </c>
      <c r="AY648" s="213" t="s">
        <v>134</v>
      </c>
    </row>
    <row r="649" spans="1:65" s="13" customFormat="1" ht="11.25">
      <c r="B649" s="203"/>
      <c r="C649" s="204"/>
      <c r="D649" s="198" t="s">
        <v>148</v>
      </c>
      <c r="E649" s="205" t="s">
        <v>19</v>
      </c>
      <c r="F649" s="206" t="s">
        <v>922</v>
      </c>
      <c r="G649" s="204"/>
      <c r="H649" s="207">
        <v>2.25</v>
      </c>
      <c r="I649" s="208"/>
      <c r="J649" s="204"/>
      <c r="K649" s="204"/>
      <c r="L649" s="209"/>
      <c r="M649" s="210"/>
      <c r="N649" s="211"/>
      <c r="O649" s="211"/>
      <c r="P649" s="211"/>
      <c r="Q649" s="211"/>
      <c r="R649" s="211"/>
      <c r="S649" s="211"/>
      <c r="T649" s="212"/>
      <c r="AT649" s="213" t="s">
        <v>148</v>
      </c>
      <c r="AU649" s="213" t="s">
        <v>79</v>
      </c>
      <c r="AV649" s="13" t="s">
        <v>79</v>
      </c>
      <c r="AW649" s="13" t="s">
        <v>31</v>
      </c>
      <c r="AX649" s="13" t="s">
        <v>69</v>
      </c>
      <c r="AY649" s="213" t="s">
        <v>134</v>
      </c>
    </row>
    <row r="650" spans="1:65" s="13" customFormat="1" ht="11.25">
      <c r="B650" s="203"/>
      <c r="C650" s="204"/>
      <c r="D650" s="198" t="s">
        <v>148</v>
      </c>
      <c r="E650" s="205" t="s">
        <v>19</v>
      </c>
      <c r="F650" s="206" t="s">
        <v>170</v>
      </c>
      <c r="G650" s="204"/>
      <c r="H650" s="207">
        <v>3</v>
      </c>
      <c r="I650" s="208"/>
      <c r="J650" s="204"/>
      <c r="K650" s="204"/>
      <c r="L650" s="209"/>
      <c r="M650" s="210"/>
      <c r="N650" s="211"/>
      <c r="O650" s="211"/>
      <c r="P650" s="211"/>
      <c r="Q650" s="211"/>
      <c r="R650" s="211"/>
      <c r="S650" s="211"/>
      <c r="T650" s="212"/>
      <c r="AT650" s="213" t="s">
        <v>148</v>
      </c>
      <c r="AU650" s="213" t="s">
        <v>79</v>
      </c>
      <c r="AV650" s="13" t="s">
        <v>79</v>
      </c>
      <c r="AW650" s="13" t="s">
        <v>31</v>
      </c>
      <c r="AX650" s="13" t="s">
        <v>69</v>
      </c>
      <c r="AY650" s="213" t="s">
        <v>134</v>
      </c>
    </row>
    <row r="651" spans="1:65" s="13" customFormat="1" ht="11.25">
      <c r="B651" s="203"/>
      <c r="C651" s="204"/>
      <c r="D651" s="198" t="s">
        <v>148</v>
      </c>
      <c r="E651" s="205" t="s">
        <v>19</v>
      </c>
      <c r="F651" s="206" t="s">
        <v>77</v>
      </c>
      <c r="G651" s="204"/>
      <c r="H651" s="207">
        <v>1</v>
      </c>
      <c r="I651" s="208"/>
      <c r="J651" s="204"/>
      <c r="K651" s="204"/>
      <c r="L651" s="209"/>
      <c r="M651" s="210"/>
      <c r="N651" s="211"/>
      <c r="O651" s="211"/>
      <c r="P651" s="211"/>
      <c r="Q651" s="211"/>
      <c r="R651" s="211"/>
      <c r="S651" s="211"/>
      <c r="T651" s="212"/>
      <c r="AT651" s="213" t="s">
        <v>148</v>
      </c>
      <c r="AU651" s="213" t="s">
        <v>79</v>
      </c>
      <c r="AV651" s="13" t="s">
        <v>79</v>
      </c>
      <c r="AW651" s="13" t="s">
        <v>31</v>
      </c>
      <c r="AX651" s="13" t="s">
        <v>69</v>
      </c>
      <c r="AY651" s="213" t="s">
        <v>134</v>
      </c>
    </row>
    <row r="652" spans="1:65" s="13" customFormat="1" ht="11.25">
      <c r="B652" s="203"/>
      <c r="C652" s="204"/>
      <c r="D652" s="198" t="s">
        <v>148</v>
      </c>
      <c r="E652" s="205" t="s">
        <v>19</v>
      </c>
      <c r="F652" s="206" t="s">
        <v>923</v>
      </c>
      <c r="G652" s="204"/>
      <c r="H652" s="207">
        <v>2.2000000000000002</v>
      </c>
      <c r="I652" s="208"/>
      <c r="J652" s="204"/>
      <c r="K652" s="204"/>
      <c r="L652" s="209"/>
      <c r="M652" s="210"/>
      <c r="N652" s="211"/>
      <c r="O652" s="211"/>
      <c r="P652" s="211"/>
      <c r="Q652" s="211"/>
      <c r="R652" s="211"/>
      <c r="S652" s="211"/>
      <c r="T652" s="212"/>
      <c r="AT652" s="213" t="s">
        <v>148</v>
      </c>
      <c r="AU652" s="213" t="s">
        <v>79</v>
      </c>
      <c r="AV652" s="13" t="s">
        <v>79</v>
      </c>
      <c r="AW652" s="13" t="s">
        <v>31</v>
      </c>
      <c r="AX652" s="13" t="s">
        <v>69</v>
      </c>
      <c r="AY652" s="213" t="s">
        <v>134</v>
      </c>
    </row>
    <row r="653" spans="1:65" s="15" customFormat="1" ht="11.25">
      <c r="B653" s="224"/>
      <c r="C653" s="225"/>
      <c r="D653" s="198" t="s">
        <v>148</v>
      </c>
      <c r="E653" s="226" t="s">
        <v>19</v>
      </c>
      <c r="F653" s="227" t="s">
        <v>164</v>
      </c>
      <c r="G653" s="225"/>
      <c r="H653" s="228">
        <v>19.25</v>
      </c>
      <c r="I653" s="229"/>
      <c r="J653" s="225"/>
      <c r="K653" s="225"/>
      <c r="L653" s="230"/>
      <c r="M653" s="231"/>
      <c r="N653" s="232"/>
      <c r="O653" s="232"/>
      <c r="P653" s="232"/>
      <c r="Q653" s="232"/>
      <c r="R653" s="232"/>
      <c r="S653" s="232"/>
      <c r="T653" s="233"/>
      <c r="AT653" s="234" t="s">
        <v>148</v>
      </c>
      <c r="AU653" s="234" t="s">
        <v>79</v>
      </c>
      <c r="AV653" s="15" t="s">
        <v>142</v>
      </c>
      <c r="AW653" s="15" t="s">
        <v>31</v>
      </c>
      <c r="AX653" s="15" t="s">
        <v>77</v>
      </c>
      <c r="AY653" s="234" t="s">
        <v>134</v>
      </c>
    </row>
    <row r="654" spans="1:65" s="2" customFormat="1" ht="16.5" customHeight="1">
      <c r="A654" s="36"/>
      <c r="B654" s="37"/>
      <c r="C654" s="185" t="s">
        <v>924</v>
      </c>
      <c r="D654" s="185" t="s">
        <v>137</v>
      </c>
      <c r="E654" s="186" t="s">
        <v>925</v>
      </c>
      <c r="F654" s="187" t="s">
        <v>926</v>
      </c>
      <c r="G654" s="188" t="s">
        <v>228</v>
      </c>
      <c r="H654" s="189">
        <v>0.746</v>
      </c>
      <c r="I654" s="190"/>
      <c r="J654" s="191">
        <f>ROUND(I654*H654,2)</f>
        <v>0</v>
      </c>
      <c r="K654" s="187" t="s">
        <v>141</v>
      </c>
      <c r="L654" s="41"/>
      <c r="M654" s="192" t="s">
        <v>19</v>
      </c>
      <c r="N654" s="193" t="s">
        <v>40</v>
      </c>
      <c r="O654" s="66"/>
      <c r="P654" s="194">
        <f>O654*H654</f>
        <v>0</v>
      </c>
      <c r="Q654" s="194">
        <v>0</v>
      </c>
      <c r="R654" s="194">
        <f>Q654*H654</f>
        <v>0</v>
      </c>
      <c r="S654" s="194">
        <v>0</v>
      </c>
      <c r="T654" s="195">
        <f>S654*H654</f>
        <v>0</v>
      </c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R654" s="196" t="s">
        <v>220</v>
      </c>
      <c r="AT654" s="196" t="s">
        <v>137</v>
      </c>
      <c r="AU654" s="196" t="s">
        <v>79</v>
      </c>
      <c r="AY654" s="19" t="s">
        <v>134</v>
      </c>
      <c r="BE654" s="197">
        <f>IF(N654="základní",J654,0)</f>
        <v>0</v>
      </c>
      <c r="BF654" s="197">
        <f>IF(N654="snížená",J654,0)</f>
        <v>0</v>
      </c>
      <c r="BG654" s="197">
        <f>IF(N654="zákl. přenesená",J654,0)</f>
        <v>0</v>
      </c>
      <c r="BH654" s="197">
        <f>IF(N654="sníž. přenesená",J654,0)</f>
        <v>0</v>
      </c>
      <c r="BI654" s="197">
        <f>IF(N654="nulová",J654,0)</f>
        <v>0</v>
      </c>
      <c r="BJ654" s="19" t="s">
        <v>77</v>
      </c>
      <c r="BK654" s="197">
        <f>ROUND(I654*H654,2)</f>
        <v>0</v>
      </c>
      <c r="BL654" s="19" t="s">
        <v>220</v>
      </c>
      <c r="BM654" s="196" t="s">
        <v>927</v>
      </c>
    </row>
    <row r="655" spans="1:65" s="2" customFormat="1" ht="19.5">
      <c r="A655" s="36"/>
      <c r="B655" s="37"/>
      <c r="C655" s="38"/>
      <c r="D655" s="198" t="s">
        <v>144</v>
      </c>
      <c r="E655" s="38"/>
      <c r="F655" s="199" t="s">
        <v>928</v>
      </c>
      <c r="G655" s="38"/>
      <c r="H655" s="38"/>
      <c r="I655" s="106"/>
      <c r="J655" s="38"/>
      <c r="K655" s="38"/>
      <c r="L655" s="41"/>
      <c r="M655" s="200"/>
      <c r="N655" s="201"/>
      <c r="O655" s="66"/>
      <c r="P655" s="66"/>
      <c r="Q655" s="66"/>
      <c r="R655" s="66"/>
      <c r="S655" s="66"/>
      <c r="T655" s="67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T655" s="19" t="s">
        <v>144</v>
      </c>
      <c r="AU655" s="19" t="s">
        <v>79</v>
      </c>
    </row>
    <row r="656" spans="1:65" s="12" customFormat="1" ht="22.9" customHeight="1">
      <c r="B656" s="169"/>
      <c r="C656" s="170"/>
      <c r="D656" s="171" t="s">
        <v>68</v>
      </c>
      <c r="E656" s="183" t="s">
        <v>929</v>
      </c>
      <c r="F656" s="183" t="s">
        <v>930</v>
      </c>
      <c r="G656" s="170"/>
      <c r="H656" s="170"/>
      <c r="I656" s="173"/>
      <c r="J656" s="184">
        <f>BK656</f>
        <v>0</v>
      </c>
      <c r="K656" s="170"/>
      <c r="L656" s="175"/>
      <c r="M656" s="176"/>
      <c r="N656" s="177"/>
      <c r="O656" s="177"/>
      <c r="P656" s="178">
        <f>SUM(P657:P671)</f>
        <v>0</v>
      </c>
      <c r="Q656" s="177"/>
      <c r="R656" s="178">
        <f>SUM(R657:R671)</f>
        <v>0.48658499999999999</v>
      </c>
      <c r="S656" s="177"/>
      <c r="T656" s="179">
        <f>SUM(T657:T671)</f>
        <v>8.8469999999999993E-2</v>
      </c>
      <c r="AR656" s="180" t="s">
        <v>79</v>
      </c>
      <c r="AT656" s="181" t="s">
        <v>68</v>
      </c>
      <c r="AU656" s="181" t="s">
        <v>77</v>
      </c>
      <c r="AY656" s="180" t="s">
        <v>134</v>
      </c>
      <c r="BK656" s="182">
        <f>SUM(BK657:BK671)</f>
        <v>0</v>
      </c>
    </row>
    <row r="657" spans="1:65" s="2" customFormat="1" ht="16.5" customHeight="1">
      <c r="A657" s="36"/>
      <c r="B657" s="37"/>
      <c r="C657" s="185" t="s">
        <v>931</v>
      </c>
      <c r="D657" s="185" t="s">
        <v>137</v>
      </c>
      <c r="E657" s="186" t="s">
        <v>932</v>
      </c>
      <c r="F657" s="187" t="s">
        <v>933</v>
      </c>
      <c r="G657" s="188" t="s">
        <v>140</v>
      </c>
      <c r="H657" s="189">
        <v>29.49</v>
      </c>
      <c r="I657" s="190"/>
      <c r="J657" s="191">
        <f>ROUND(I657*H657,2)</f>
        <v>0</v>
      </c>
      <c r="K657" s="187" t="s">
        <v>19</v>
      </c>
      <c r="L657" s="41"/>
      <c r="M657" s="192" t="s">
        <v>19</v>
      </c>
      <c r="N657" s="193" t="s">
        <v>40</v>
      </c>
      <c r="O657" s="66"/>
      <c r="P657" s="194">
        <f>O657*H657</f>
        <v>0</v>
      </c>
      <c r="Q657" s="194">
        <v>0</v>
      </c>
      <c r="R657" s="194">
        <f>Q657*H657</f>
        <v>0</v>
      </c>
      <c r="S657" s="194">
        <v>0</v>
      </c>
      <c r="T657" s="195">
        <f>S657*H657</f>
        <v>0</v>
      </c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R657" s="196" t="s">
        <v>220</v>
      </c>
      <c r="AT657" s="196" t="s">
        <v>137</v>
      </c>
      <c r="AU657" s="196" t="s">
        <v>79</v>
      </c>
      <c r="AY657" s="19" t="s">
        <v>134</v>
      </c>
      <c r="BE657" s="197">
        <f>IF(N657="základní",J657,0)</f>
        <v>0</v>
      </c>
      <c r="BF657" s="197">
        <f>IF(N657="snížená",J657,0)</f>
        <v>0</v>
      </c>
      <c r="BG657" s="197">
        <f>IF(N657="zákl. přenesená",J657,0)</f>
        <v>0</v>
      </c>
      <c r="BH657" s="197">
        <f>IF(N657="sníž. přenesená",J657,0)</f>
        <v>0</v>
      </c>
      <c r="BI657" s="197">
        <f>IF(N657="nulová",J657,0)</f>
        <v>0</v>
      </c>
      <c r="BJ657" s="19" t="s">
        <v>77</v>
      </c>
      <c r="BK657" s="197">
        <f>ROUND(I657*H657,2)</f>
        <v>0</v>
      </c>
      <c r="BL657" s="19" t="s">
        <v>220</v>
      </c>
      <c r="BM657" s="196" t="s">
        <v>934</v>
      </c>
    </row>
    <row r="658" spans="1:65" s="2" customFormat="1" ht="11.25">
      <c r="A658" s="36"/>
      <c r="B658" s="37"/>
      <c r="C658" s="38"/>
      <c r="D658" s="198" t="s">
        <v>144</v>
      </c>
      <c r="E658" s="38"/>
      <c r="F658" s="199" t="s">
        <v>933</v>
      </c>
      <c r="G658" s="38"/>
      <c r="H658" s="38"/>
      <c r="I658" s="106"/>
      <c r="J658" s="38"/>
      <c r="K658" s="38"/>
      <c r="L658" s="41"/>
      <c r="M658" s="200"/>
      <c r="N658" s="201"/>
      <c r="O658" s="66"/>
      <c r="P658" s="66"/>
      <c r="Q658" s="66"/>
      <c r="R658" s="66"/>
      <c r="S658" s="66"/>
      <c r="T658" s="67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T658" s="19" t="s">
        <v>144</v>
      </c>
      <c r="AU658" s="19" t="s">
        <v>79</v>
      </c>
    </row>
    <row r="659" spans="1:65" s="2" customFormat="1" ht="16.5" customHeight="1">
      <c r="A659" s="36"/>
      <c r="B659" s="37"/>
      <c r="C659" s="185" t="s">
        <v>935</v>
      </c>
      <c r="D659" s="185" t="s">
        <v>137</v>
      </c>
      <c r="E659" s="186" t="s">
        <v>936</v>
      </c>
      <c r="F659" s="187" t="s">
        <v>937</v>
      </c>
      <c r="G659" s="188" t="s">
        <v>140</v>
      </c>
      <c r="H659" s="189">
        <v>29.49</v>
      </c>
      <c r="I659" s="190"/>
      <c r="J659" s="191">
        <f>ROUND(I659*H659,2)</f>
        <v>0</v>
      </c>
      <c r="K659" s="187" t="s">
        <v>141</v>
      </c>
      <c r="L659" s="41"/>
      <c r="M659" s="192" t="s">
        <v>19</v>
      </c>
      <c r="N659" s="193" t="s">
        <v>40</v>
      </c>
      <c r="O659" s="66"/>
      <c r="P659" s="194">
        <f>O659*H659</f>
        <v>0</v>
      </c>
      <c r="Q659" s="194">
        <v>0</v>
      </c>
      <c r="R659" s="194">
        <f>Q659*H659</f>
        <v>0</v>
      </c>
      <c r="S659" s="194">
        <v>3.0000000000000001E-3</v>
      </c>
      <c r="T659" s="195">
        <f>S659*H659</f>
        <v>8.8469999999999993E-2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196" t="s">
        <v>220</v>
      </c>
      <c r="AT659" s="196" t="s">
        <v>137</v>
      </c>
      <c r="AU659" s="196" t="s">
        <v>79</v>
      </c>
      <c r="AY659" s="19" t="s">
        <v>134</v>
      </c>
      <c r="BE659" s="197">
        <f>IF(N659="základní",J659,0)</f>
        <v>0</v>
      </c>
      <c r="BF659" s="197">
        <f>IF(N659="snížená",J659,0)</f>
        <v>0</v>
      </c>
      <c r="BG659" s="197">
        <f>IF(N659="zákl. přenesená",J659,0)</f>
        <v>0</v>
      </c>
      <c r="BH659" s="197">
        <f>IF(N659="sníž. přenesená",J659,0)</f>
        <v>0</v>
      </c>
      <c r="BI659" s="197">
        <f>IF(N659="nulová",J659,0)</f>
        <v>0</v>
      </c>
      <c r="BJ659" s="19" t="s">
        <v>77</v>
      </c>
      <c r="BK659" s="197">
        <f>ROUND(I659*H659,2)</f>
        <v>0</v>
      </c>
      <c r="BL659" s="19" t="s">
        <v>220</v>
      </c>
      <c r="BM659" s="196" t="s">
        <v>938</v>
      </c>
    </row>
    <row r="660" spans="1:65" s="2" customFormat="1" ht="11.25">
      <c r="A660" s="36"/>
      <c r="B660" s="37"/>
      <c r="C660" s="38"/>
      <c r="D660" s="198" t="s">
        <v>144</v>
      </c>
      <c r="E660" s="38"/>
      <c r="F660" s="199" t="s">
        <v>939</v>
      </c>
      <c r="G660" s="38"/>
      <c r="H660" s="38"/>
      <c r="I660" s="106"/>
      <c r="J660" s="38"/>
      <c r="K660" s="38"/>
      <c r="L660" s="41"/>
      <c r="M660" s="200"/>
      <c r="N660" s="201"/>
      <c r="O660" s="66"/>
      <c r="P660" s="66"/>
      <c r="Q660" s="66"/>
      <c r="R660" s="66"/>
      <c r="S660" s="66"/>
      <c r="T660" s="67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T660" s="19" t="s">
        <v>144</v>
      </c>
      <c r="AU660" s="19" t="s">
        <v>79</v>
      </c>
    </row>
    <row r="661" spans="1:65" s="13" customFormat="1" ht="11.25">
      <c r="B661" s="203"/>
      <c r="C661" s="204"/>
      <c r="D661" s="198" t="s">
        <v>148</v>
      </c>
      <c r="E661" s="205" t="s">
        <v>19</v>
      </c>
      <c r="F661" s="206" t="s">
        <v>940</v>
      </c>
      <c r="G661" s="204"/>
      <c r="H661" s="207">
        <v>14.87</v>
      </c>
      <c r="I661" s="208"/>
      <c r="J661" s="204"/>
      <c r="K661" s="204"/>
      <c r="L661" s="209"/>
      <c r="M661" s="210"/>
      <c r="N661" s="211"/>
      <c r="O661" s="211"/>
      <c r="P661" s="211"/>
      <c r="Q661" s="211"/>
      <c r="R661" s="211"/>
      <c r="S661" s="211"/>
      <c r="T661" s="212"/>
      <c r="AT661" s="213" t="s">
        <v>148</v>
      </c>
      <c r="AU661" s="213" t="s">
        <v>79</v>
      </c>
      <c r="AV661" s="13" t="s">
        <v>79</v>
      </c>
      <c r="AW661" s="13" t="s">
        <v>31</v>
      </c>
      <c r="AX661" s="13" t="s">
        <v>69</v>
      </c>
      <c r="AY661" s="213" t="s">
        <v>134</v>
      </c>
    </row>
    <row r="662" spans="1:65" s="13" customFormat="1" ht="11.25">
      <c r="B662" s="203"/>
      <c r="C662" s="204"/>
      <c r="D662" s="198" t="s">
        <v>148</v>
      </c>
      <c r="E662" s="205" t="s">
        <v>19</v>
      </c>
      <c r="F662" s="206" t="s">
        <v>941</v>
      </c>
      <c r="G662" s="204"/>
      <c r="H662" s="207">
        <v>9.6199999999999992</v>
      </c>
      <c r="I662" s="208"/>
      <c r="J662" s="204"/>
      <c r="K662" s="204"/>
      <c r="L662" s="209"/>
      <c r="M662" s="210"/>
      <c r="N662" s="211"/>
      <c r="O662" s="211"/>
      <c r="P662" s="211"/>
      <c r="Q662" s="211"/>
      <c r="R662" s="211"/>
      <c r="S662" s="211"/>
      <c r="T662" s="212"/>
      <c r="AT662" s="213" t="s">
        <v>148</v>
      </c>
      <c r="AU662" s="213" t="s">
        <v>79</v>
      </c>
      <c r="AV662" s="13" t="s">
        <v>79</v>
      </c>
      <c r="AW662" s="13" t="s">
        <v>31</v>
      </c>
      <c r="AX662" s="13" t="s">
        <v>69</v>
      </c>
      <c r="AY662" s="213" t="s">
        <v>134</v>
      </c>
    </row>
    <row r="663" spans="1:65" s="13" customFormat="1" ht="11.25">
      <c r="B663" s="203"/>
      <c r="C663" s="204"/>
      <c r="D663" s="198" t="s">
        <v>148</v>
      </c>
      <c r="E663" s="205" t="s">
        <v>19</v>
      </c>
      <c r="F663" s="206" t="s">
        <v>942</v>
      </c>
      <c r="G663" s="204"/>
      <c r="H663" s="207">
        <v>5</v>
      </c>
      <c r="I663" s="208"/>
      <c r="J663" s="204"/>
      <c r="K663" s="204"/>
      <c r="L663" s="209"/>
      <c r="M663" s="210"/>
      <c r="N663" s="211"/>
      <c r="O663" s="211"/>
      <c r="P663" s="211"/>
      <c r="Q663" s="211"/>
      <c r="R663" s="211"/>
      <c r="S663" s="211"/>
      <c r="T663" s="212"/>
      <c r="AT663" s="213" t="s">
        <v>148</v>
      </c>
      <c r="AU663" s="213" t="s">
        <v>79</v>
      </c>
      <c r="AV663" s="13" t="s">
        <v>79</v>
      </c>
      <c r="AW663" s="13" t="s">
        <v>31</v>
      </c>
      <c r="AX663" s="13" t="s">
        <v>69</v>
      </c>
      <c r="AY663" s="213" t="s">
        <v>134</v>
      </c>
    </row>
    <row r="664" spans="1:65" s="15" customFormat="1" ht="11.25">
      <c r="B664" s="224"/>
      <c r="C664" s="225"/>
      <c r="D664" s="198" t="s">
        <v>148</v>
      </c>
      <c r="E664" s="226" t="s">
        <v>19</v>
      </c>
      <c r="F664" s="227" t="s">
        <v>164</v>
      </c>
      <c r="G664" s="225"/>
      <c r="H664" s="228">
        <v>29.49</v>
      </c>
      <c r="I664" s="229"/>
      <c r="J664" s="225"/>
      <c r="K664" s="225"/>
      <c r="L664" s="230"/>
      <c r="M664" s="231"/>
      <c r="N664" s="232"/>
      <c r="O664" s="232"/>
      <c r="P664" s="232"/>
      <c r="Q664" s="232"/>
      <c r="R664" s="232"/>
      <c r="S664" s="232"/>
      <c r="T664" s="233"/>
      <c r="AT664" s="234" t="s">
        <v>148</v>
      </c>
      <c r="AU664" s="234" t="s">
        <v>79</v>
      </c>
      <c r="AV664" s="15" t="s">
        <v>142</v>
      </c>
      <c r="AW664" s="15" t="s">
        <v>31</v>
      </c>
      <c r="AX664" s="15" t="s">
        <v>77</v>
      </c>
      <c r="AY664" s="234" t="s">
        <v>134</v>
      </c>
    </row>
    <row r="665" spans="1:65" s="2" customFormat="1" ht="16.5" customHeight="1">
      <c r="A665" s="36"/>
      <c r="B665" s="37"/>
      <c r="C665" s="185" t="s">
        <v>943</v>
      </c>
      <c r="D665" s="185" t="s">
        <v>137</v>
      </c>
      <c r="E665" s="186" t="s">
        <v>944</v>
      </c>
      <c r="F665" s="187" t="s">
        <v>945</v>
      </c>
      <c r="G665" s="188" t="s">
        <v>140</v>
      </c>
      <c r="H665" s="189">
        <v>29.49</v>
      </c>
      <c r="I665" s="190"/>
      <c r="J665" s="191">
        <f>ROUND(I665*H665,2)</f>
        <v>0</v>
      </c>
      <c r="K665" s="187" t="s">
        <v>19</v>
      </c>
      <c r="L665" s="41"/>
      <c r="M665" s="192" t="s">
        <v>19</v>
      </c>
      <c r="N665" s="193" t="s">
        <v>40</v>
      </c>
      <c r="O665" s="66"/>
      <c r="P665" s="194">
        <f>O665*H665</f>
        <v>0</v>
      </c>
      <c r="Q665" s="194">
        <v>0</v>
      </c>
      <c r="R665" s="194">
        <f>Q665*H665</f>
        <v>0</v>
      </c>
      <c r="S665" s="194">
        <v>0</v>
      </c>
      <c r="T665" s="195">
        <f>S665*H665</f>
        <v>0</v>
      </c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R665" s="196" t="s">
        <v>220</v>
      </c>
      <c r="AT665" s="196" t="s">
        <v>137</v>
      </c>
      <c r="AU665" s="196" t="s">
        <v>79</v>
      </c>
      <c r="AY665" s="19" t="s">
        <v>134</v>
      </c>
      <c r="BE665" s="197">
        <f>IF(N665="základní",J665,0)</f>
        <v>0</v>
      </c>
      <c r="BF665" s="197">
        <f>IF(N665="snížená",J665,0)</f>
        <v>0</v>
      </c>
      <c r="BG665" s="197">
        <f>IF(N665="zákl. přenesená",J665,0)</f>
        <v>0</v>
      </c>
      <c r="BH665" s="197">
        <f>IF(N665="sníž. přenesená",J665,0)</f>
        <v>0</v>
      </c>
      <c r="BI665" s="197">
        <f>IF(N665="nulová",J665,0)</f>
        <v>0</v>
      </c>
      <c r="BJ665" s="19" t="s">
        <v>77</v>
      </c>
      <c r="BK665" s="197">
        <f>ROUND(I665*H665,2)</f>
        <v>0</v>
      </c>
      <c r="BL665" s="19" t="s">
        <v>220</v>
      </c>
      <c r="BM665" s="196" t="s">
        <v>946</v>
      </c>
    </row>
    <row r="666" spans="1:65" s="2" customFormat="1" ht="11.25">
      <c r="A666" s="36"/>
      <c r="B666" s="37"/>
      <c r="C666" s="38"/>
      <c r="D666" s="198" t="s">
        <v>144</v>
      </c>
      <c r="E666" s="38"/>
      <c r="F666" s="199" t="s">
        <v>945</v>
      </c>
      <c r="G666" s="38"/>
      <c r="H666" s="38"/>
      <c r="I666" s="106"/>
      <c r="J666" s="38"/>
      <c r="K666" s="38"/>
      <c r="L666" s="41"/>
      <c r="M666" s="200"/>
      <c r="N666" s="201"/>
      <c r="O666" s="66"/>
      <c r="P666" s="66"/>
      <c r="Q666" s="66"/>
      <c r="R666" s="66"/>
      <c r="S666" s="66"/>
      <c r="T666" s="67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T666" s="19" t="s">
        <v>144</v>
      </c>
      <c r="AU666" s="19" t="s">
        <v>79</v>
      </c>
    </row>
    <row r="667" spans="1:65" s="2" customFormat="1" ht="16.5" customHeight="1">
      <c r="A667" s="36"/>
      <c r="B667" s="37"/>
      <c r="C667" s="246" t="s">
        <v>947</v>
      </c>
      <c r="D667" s="246" t="s">
        <v>265</v>
      </c>
      <c r="E667" s="247" t="s">
        <v>948</v>
      </c>
      <c r="F667" s="248" t="s">
        <v>949</v>
      </c>
      <c r="G667" s="249" t="s">
        <v>140</v>
      </c>
      <c r="H667" s="250">
        <v>32.439</v>
      </c>
      <c r="I667" s="251"/>
      <c r="J667" s="252">
        <f>ROUND(I667*H667,2)</f>
        <v>0</v>
      </c>
      <c r="K667" s="248" t="s">
        <v>19</v>
      </c>
      <c r="L667" s="253"/>
      <c r="M667" s="254" t="s">
        <v>19</v>
      </c>
      <c r="N667" s="255" t="s">
        <v>40</v>
      </c>
      <c r="O667" s="66"/>
      <c r="P667" s="194">
        <f>O667*H667</f>
        <v>0</v>
      </c>
      <c r="Q667" s="194">
        <v>1.4999999999999999E-2</v>
      </c>
      <c r="R667" s="194">
        <f>Q667*H667</f>
        <v>0.48658499999999999</v>
      </c>
      <c r="S667" s="194">
        <v>0</v>
      </c>
      <c r="T667" s="195">
        <f>S667*H667</f>
        <v>0</v>
      </c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R667" s="196" t="s">
        <v>399</v>
      </c>
      <c r="AT667" s="196" t="s">
        <v>265</v>
      </c>
      <c r="AU667" s="196" t="s">
        <v>79</v>
      </c>
      <c r="AY667" s="19" t="s">
        <v>134</v>
      </c>
      <c r="BE667" s="197">
        <f>IF(N667="základní",J667,0)</f>
        <v>0</v>
      </c>
      <c r="BF667" s="197">
        <f>IF(N667="snížená",J667,0)</f>
        <v>0</v>
      </c>
      <c r="BG667" s="197">
        <f>IF(N667="zákl. přenesená",J667,0)</f>
        <v>0</v>
      </c>
      <c r="BH667" s="197">
        <f>IF(N667="sníž. přenesená",J667,0)</f>
        <v>0</v>
      </c>
      <c r="BI667" s="197">
        <f>IF(N667="nulová",J667,0)</f>
        <v>0</v>
      </c>
      <c r="BJ667" s="19" t="s">
        <v>77</v>
      </c>
      <c r="BK667" s="197">
        <f>ROUND(I667*H667,2)</f>
        <v>0</v>
      </c>
      <c r="BL667" s="19" t="s">
        <v>220</v>
      </c>
      <c r="BM667" s="196" t="s">
        <v>950</v>
      </c>
    </row>
    <row r="668" spans="1:65" s="2" customFormat="1" ht="11.25">
      <c r="A668" s="36"/>
      <c r="B668" s="37"/>
      <c r="C668" s="38"/>
      <c r="D668" s="198" t="s">
        <v>144</v>
      </c>
      <c r="E668" s="38"/>
      <c r="F668" s="199" t="s">
        <v>949</v>
      </c>
      <c r="G668" s="38"/>
      <c r="H668" s="38"/>
      <c r="I668" s="106"/>
      <c r="J668" s="38"/>
      <c r="K668" s="38"/>
      <c r="L668" s="41"/>
      <c r="M668" s="200"/>
      <c r="N668" s="201"/>
      <c r="O668" s="66"/>
      <c r="P668" s="66"/>
      <c r="Q668" s="66"/>
      <c r="R668" s="66"/>
      <c r="S668" s="66"/>
      <c r="T668" s="67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T668" s="19" t="s">
        <v>144</v>
      </c>
      <c r="AU668" s="19" t="s">
        <v>79</v>
      </c>
    </row>
    <row r="669" spans="1:65" s="13" customFormat="1" ht="11.25">
      <c r="B669" s="203"/>
      <c r="C669" s="204"/>
      <c r="D669" s="198" t="s">
        <v>148</v>
      </c>
      <c r="E669" s="204"/>
      <c r="F669" s="206" t="s">
        <v>951</v>
      </c>
      <c r="G669" s="204"/>
      <c r="H669" s="207">
        <v>32.439</v>
      </c>
      <c r="I669" s="208"/>
      <c r="J669" s="204"/>
      <c r="K669" s="204"/>
      <c r="L669" s="209"/>
      <c r="M669" s="210"/>
      <c r="N669" s="211"/>
      <c r="O669" s="211"/>
      <c r="P669" s="211"/>
      <c r="Q669" s="211"/>
      <c r="R669" s="211"/>
      <c r="S669" s="211"/>
      <c r="T669" s="212"/>
      <c r="AT669" s="213" t="s">
        <v>148</v>
      </c>
      <c r="AU669" s="213" t="s">
        <v>79</v>
      </c>
      <c r="AV669" s="13" t="s">
        <v>79</v>
      </c>
      <c r="AW669" s="13" t="s">
        <v>4</v>
      </c>
      <c r="AX669" s="13" t="s">
        <v>77</v>
      </c>
      <c r="AY669" s="213" t="s">
        <v>134</v>
      </c>
    </row>
    <row r="670" spans="1:65" s="2" customFormat="1" ht="16.5" customHeight="1">
      <c r="A670" s="36"/>
      <c r="B670" s="37"/>
      <c r="C670" s="185" t="s">
        <v>952</v>
      </c>
      <c r="D670" s="185" t="s">
        <v>137</v>
      </c>
      <c r="E670" s="186" t="s">
        <v>953</v>
      </c>
      <c r="F670" s="187" t="s">
        <v>954</v>
      </c>
      <c r="G670" s="188" t="s">
        <v>228</v>
      </c>
      <c r="H670" s="189">
        <v>0.48699999999999999</v>
      </c>
      <c r="I670" s="190"/>
      <c r="J670" s="191">
        <f>ROUND(I670*H670,2)</f>
        <v>0</v>
      </c>
      <c r="K670" s="187" t="s">
        <v>141</v>
      </c>
      <c r="L670" s="41"/>
      <c r="M670" s="192" t="s">
        <v>19</v>
      </c>
      <c r="N670" s="193" t="s">
        <v>40</v>
      </c>
      <c r="O670" s="66"/>
      <c r="P670" s="194">
        <f>O670*H670</f>
        <v>0</v>
      </c>
      <c r="Q670" s="194">
        <v>0</v>
      </c>
      <c r="R670" s="194">
        <f>Q670*H670</f>
        <v>0</v>
      </c>
      <c r="S670" s="194">
        <v>0</v>
      </c>
      <c r="T670" s="195">
        <f>S670*H670</f>
        <v>0</v>
      </c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R670" s="196" t="s">
        <v>220</v>
      </c>
      <c r="AT670" s="196" t="s">
        <v>137</v>
      </c>
      <c r="AU670" s="196" t="s">
        <v>79</v>
      </c>
      <c r="AY670" s="19" t="s">
        <v>134</v>
      </c>
      <c r="BE670" s="197">
        <f>IF(N670="základní",J670,0)</f>
        <v>0</v>
      </c>
      <c r="BF670" s="197">
        <f>IF(N670="snížená",J670,0)</f>
        <v>0</v>
      </c>
      <c r="BG670" s="197">
        <f>IF(N670="zákl. přenesená",J670,0)</f>
        <v>0</v>
      </c>
      <c r="BH670" s="197">
        <f>IF(N670="sníž. přenesená",J670,0)</f>
        <v>0</v>
      </c>
      <c r="BI670" s="197">
        <f>IF(N670="nulová",J670,0)</f>
        <v>0</v>
      </c>
      <c r="BJ670" s="19" t="s">
        <v>77</v>
      </c>
      <c r="BK670" s="197">
        <f>ROUND(I670*H670,2)</f>
        <v>0</v>
      </c>
      <c r="BL670" s="19" t="s">
        <v>220</v>
      </c>
      <c r="BM670" s="196" t="s">
        <v>955</v>
      </c>
    </row>
    <row r="671" spans="1:65" s="2" customFormat="1" ht="19.5">
      <c r="A671" s="36"/>
      <c r="B671" s="37"/>
      <c r="C671" s="38"/>
      <c r="D671" s="198" t="s">
        <v>144</v>
      </c>
      <c r="E671" s="38"/>
      <c r="F671" s="199" t="s">
        <v>956</v>
      </c>
      <c r="G671" s="38"/>
      <c r="H671" s="38"/>
      <c r="I671" s="106"/>
      <c r="J671" s="38"/>
      <c r="K671" s="38"/>
      <c r="L671" s="41"/>
      <c r="M671" s="200"/>
      <c r="N671" s="201"/>
      <c r="O671" s="66"/>
      <c r="P671" s="66"/>
      <c r="Q671" s="66"/>
      <c r="R671" s="66"/>
      <c r="S671" s="66"/>
      <c r="T671" s="67"/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T671" s="19" t="s">
        <v>144</v>
      </c>
      <c r="AU671" s="19" t="s">
        <v>79</v>
      </c>
    </row>
    <row r="672" spans="1:65" s="12" customFormat="1" ht="22.9" customHeight="1">
      <c r="B672" s="169"/>
      <c r="C672" s="170"/>
      <c r="D672" s="171" t="s">
        <v>68</v>
      </c>
      <c r="E672" s="183" t="s">
        <v>957</v>
      </c>
      <c r="F672" s="183" t="s">
        <v>958</v>
      </c>
      <c r="G672" s="170"/>
      <c r="H672" s="170"/>
      <c r="I672" s="173"/>
      <c r="J672" s="184">
        <f>BK672</f>
        <v>0</v>
      </c>
      <c r="K672" s="170"/>
      <c r="L672" s="175"/>
      <c r="M672" s="176"/>
      <c r="N672" s="177"/>
      <c r="O672" s="177"/>
      <c r="P672" s="178">
        <f>SUM(P673:P685)</f>
        <v>0</v>
      </c>
      <c r="Q672" s="177"/>
      <c r="R672" s="178">
        <f>SUM(R673:R685)</f>
        <v>0.46272000000000002</v>
      </c>
      <c r="S672" s="177"/>
      <c r="T672" s="179">
        <f>SUM(T673:T685)</f>
        <v>0</v>
      </c>
      <c r="AR672" s="180" t="s">
        <v>79</v>
      </c>
      <c r="AT672" s="181" t="s">
        <v>68</v>
      </c>
      <c r="AU672" s="181" t="s">
        <v>77</v>
      </c>
      <c r="AY672" s="180" t="s">
        <v>134</v>
      </c>
      <c r="BK672" s="182">
        <f>SUM(BK673:BK685)</f>
        <v>0</v>
      </c>
    </row>
    <row r="673" spans="1:65" s="2" customFormat="1" ht="16.5" customHeight="1">
      <c r="A673" s="36"/>
      <c r="B673" s="37"/>
      <c r="C673" s="185" t="s">
        <v>959</v>
      </c>
      <c r="D673" s="185" t="s">
        <v>137</v>
      </c>
      <c r="E673" s="186" t="s">
        <v>960</v>
      </c>
      <c r="F673" s="187" t="s">
        <v>961</v>
      </c>
      <c r="G673" s="188" t="s">
        <v>140</v>
      </c>
      <c r="H673" s="189">
        <v>24</v>
      </c>
      <c r="I673" s="190"/>
      <c r="J673" s="191">
        <f>ROUND(I673*H673,2)</f>
        <v>0</v>
      </c>
      <c r="K673" s="187" t="s">
        <v>141</v>
      </c>
      <c r="L673" s="41"/>
      <c r="M673" s="192" t="s">
        <v>19</v>
      </c>
      <c r="N673" s="193" t="s">
        <v>40</v>
      </c>
      <c r="O673" s="66"/>
      <c r="P673" s="194">
        <f>O673*H673</f>
        <v>0</v>
      </c>
      <c r="Q673" s="194">
        <v>2.9999999999999997E-4</v>
      </c>
      <c r="R673" s="194">
        <f>Q673*H673</f>
        <v>7.1999999999999998E-3</v>
      </c>
      <c r="S673" s="194">
        <v>0</v>
      </c>
      <c r="T673" s="195">
        <f>S673*H673</f>
        <v>0</v>
      </c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R673" s="196" t="s">
        <v>220</v>
      </c>
      <c r="AT673" s="196" t="s">
        <v>137</v>
      </c>
      <c r="AU673" s="196" t="s">
        <v>79</v>
      </c>
      <c r="AY673" s="19" t="s">
        <v>134</v>
      </c>
      <c r="BE673" s="197">
        <f>IF(N673="základní",J673,0)</f>
        <v>0</v>
      </c>
      <c r="BF673" s="197">
        <f>IF(N673="snížená",J673,0)</f>
        <v>0</v>
      </c>
      <c r="BG673" s="197">
        <f>IF(N673="zákl. přenesená",J673,0)</f>
        <v>0</v>
      </c>
      <c r="BH673" s="197">
        <f>IF(N673="sníž. přenesená",J673,0)</f>
        <v>0</v>
      </c>
      <c r="BI673" s="197">
        <f>IF(N673="nulová",J673,0)</f>
        <v>0</v>
      </c>
      <c r="BJ673" s="19" t="s">
        <v>77</v>
      </c>
      <c r="BK673" s="197">
        <f>ROUND(I673*H673,2)</f>
        <v>0</v>
      </c>
      <c r="BL673" s="19" t="s">
        <v>220</v>
      </c>
      <c r="BM673" s="196" t="s">
        <v>962</v>
      </c>
    </row>
    <row r="674" spans="1:65" s="2" customFormat="1" ht="11.25">
      <c r="A674" s="36"/>
      <c r="B674" s="37"/>
      <c r="C674" s="38"/>
      <c r="D674" s="198" t="s">
        <v>144</v>
      </c>
      <c r="E674" s="38"/>
      <c r="F674" s="199" t="s">
        <v>963</v>
      </c>
      <c r="G674" s="38"/>
      <c r="H674" s="38"/>
      <c r="I674" s="106"/>
      <c r="J674" s="38"/>
      <c r="K674" s="38"/>
      <c r="L674" s="41"/>
      <c r="M674" s="200"/>
      <c r="N674" s="201"/>
      <c r="O674" s="66"/>
      <c r="P674" s="66"/>
      <c r="Q674" s="66"/>
      <c r="R674" s="66"/>
      <c r="S674" s="66"/>
      <c r="T674" s="67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T674" s="19" t="s">
        <v>144</v>
      </c>
      <c r="AU674" s="19" t="s">
        <v>79</v>
      </c>
    </row>
    <row r="675" spans="1:65" s="2" customFormat="1" ht="16.5" customHeight="1">
      <c r="A675" s="36"/>
      <c r="B675" s="37"/>
      <c r="C675" s="185" t="s">
        <v>964</v>
      </c>
      <c r="D675" s="185" t="s">
        <v>137</v>
      </c>
      <c r="E675" s="186" t="s">
        <v>965</v>
      </c>
      <c r="F675" s="187" t="s">
        <v>966</v>
      </c>
      <c r="G675" s="188" t="s">
        <v>140</v>
      </c>
      <c r="H675" s="189">
        <v>24.01</v>
      </c>
      <c r="I675" s="190"/>
      <c r="J675" s="191">
        <f>ROUND(I675*H675,2)</f>
        <v>0</v>
      </c>
      <c r="K675" s="187" t="s">
        <v>19</v>
      </c>
      <c r="L675" s="41"/>
      <c r="M675" s="192" t="s">
        <v>19</v>
      </c>
      <c r="N675" s="193" t="s">
        <v>40</v>
      </c>
      <c r="O675" s="66"/>
      <c r="P675" s="194">
        <f>O675*H675</f>
        <v>0</v>
      </c>
      <c r="Q675" s="194">
        <v>0</v>
      </c>
      <c r="R675" s="194">
        <f>Q675*H675</f>
        <v>0</v>
      </c>
      <c r="S675" s="194">
        <v>0</v>
      </c>
      <c r="T675" s="195">
        <f>S675*H675</f>
        <v>0</v>
      </c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R675" s="196" t="s">
        <v>220</v>
      </c>
      <c r="AT675" s="196" t="s">
        <v>137</v>
      </c>
      <c r="AU675" s="196" t="s">
        <v>79</v>
      </c>
      <c r="AY675" s="19" t="s">
        <v>134</v>
      </c>
      <c r="BE675" s="197">
        <f>IF(N675="základní",J675,0)</f>
        <v>0</v>
      </c>
      <c r="BF675" s="197">
        <f>IF(N675="snížená",J675,0)</f>
        <v>0</v>
      </c>
      <c r="BG675" s="197">
        <f>IF(N675="zákl. přenesená",J675,0)</f>
        <v>0</v>
      </c>
      <c r="BH675" s="197">
        <f>IF(N675="sníž. přenesená",J675,0)</f>
        <v>0</v>
      </c>
      <c r="BI675" s="197">
        <f>IF(N675="nulová",J675,0)</f>
        <v>0</v>
      </c>
      <c r="BJ675" s="19" t="s">
        <v>77</v>
      </c>
      <c r="BK675" s="197">
        <f>ROUND(I675*H675,2)</f>
        <v>0</v>
      </c>
      <c r="BL675" s="19" t="s">
        <v>220</v>
      </c>
      <c r="BM675" s="196" t="s">
        <v>687</v>
      </c>
    </row>
    <row r="676" spans="1:65" s="2" customFormat="1" ht="11.25">
      <c r="A676" s="36"/>
      <c r="B676" s="37"/>
      <c r="C676" s="38"/>
      <c r="D676" s="198" t="s">
        <v>144</v>
      </c>
      <c r="E676" s="38"/>
      <c r="F676" s="199" t="s">
        <v>966</v>
      </c>
      <c r="G676" s="38"/>
      <c r="H676" s="38"/>
      <c r="I676" s="106"/>
      <c r="J676" s="38"/>
      <c r="K676" s="38"/>
      <c r="L676" s="41"/>
      <c r="M676" s="200"/>
      <c r="N676" s="201"/>
      <c r="O676" s="66"/>
      <c r="P676" s="66"/>
      <c r="Q676" s="66"/>
      <c r="R676" s="66"/>
      <c r="S676" s="66"/>
      <c r="T676" s="67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T676" s="19" t="s">
        <v>144</v>
      </c>
      <c r="AU676" s="19" t="s">
        <v>79</v>
      </c>
    </row>
    <row r="677" spans="1:65" s="13" customFormat="1" ht="11.25">
      <c r="B677" s="203"/>
      <c r="C677" s="204"/>
      <c r="D677" s="198" t="s">
        <v>148</v>
      </c>
      <c r="E677" s="205" t="s">
        <v>19</v>
      </c>
      <c r="F677" s="206" t="s">
        <v>967</v>
      </c>
      <c r="G677" s="204"/>
      <c r="H677" s="207">
        <v>24.01</v>
      </c>
      <c r="I677" s="208"/>
      <c r="J677" s="204"/>
      <c r="K677" s="204"/>
      <c r="L677" s="209"/>
      <c r="M677" s="210"/>
      <c r="N677" s="211"/>
      <c r="O677" s="211"/>
      <c r="P677" s="211"/>
      <c r="Q677" s="211"/>
      <c r="R677" s="211"/>
      <c r="S677" s="211"/>
      <c r="T677" s="212"/>
      <c r="AT677" s="213" t="s">
        <v>148</v>
      </c>
      <c r="AU677" s="213" t="s">
        <v>79</v>
      </c>
      <c r="AV677" s="13" t="s">
        <v>79</v>
      </c>
      <c r="AW677" s="13" t="s">
        <v>31</v>
      </c>
      <c r="AX677" s="13" t="s">
        <v>69</v>
      </c>
      <c r="AY677" s="213" t="s">
        <v>134</v>
      </c>
    </row>
    <row r="678" spans="1:65" s="15" customFormat="1" ht="11.25">
      <c r="B678" s="224"/>
      <c r="C678" s="225"/>
      <c r="D678" s="198" t="s">
        <v>148</v>
      </c>
      <c r="E678" s="226" t="s">
        <v>19</v>
      </c>
      <c r="F678" s="227" t="s">
        <v>164</v>
      </c>
      <c r="G678" s="225"/>
      <c r="H678" s="228">
        <v>24.01</v>
      </c>
      <c r="I678" s="229"/>
      <c r="J678" s="225"/>
      <c r="K678" s="225"/>
      <c r="L678" s="230"/>
      <c r="M678" s="231"/>
      <c r="N678" s="232"/>
      <c r="O678" s="232"/>
      <c r="P678" s="232"/>
      <c r="Q678" s="232"/>
      <c r="R678" s="232"/>
      <c r="S678" s="232"/>
      <c r="T678" s="233"/>
      <c r="AT678" s="234" t="s">
        <v>148</v>
      </c>
      <c r="AU678" s="234" t="s">
        <v>79</v>
      </c>
      <c r="AV678" s="15" t="s">
        <v>142</v>
      </c>
      <c r="AW678" s="15" t="s">
        <v>31</v>
      </c>
      <c r="AX678" s="15" t="s">
        <v>77</v>
      </c>
      <c r="AY678" s="234" t="s">
        <v>134</v>
      </c>
    </row>
    <row r="679" spans="1:65" s="2" customFormat="1" ht="16.5" customHeight="1">
      <c r="A679" s="36"/>
      <c r="B679" s="37"/>
      <c r="C679" s="185" t="s">
        <v>968</v>
      </c>
      <c r="D679" s="185" t="s">
        <v>137</v>
      </c>
      <c r="E679" s="186" t="s">
        <v>969</v>
      </c>
      <c r="F679" s="187" t="s">
        <v>970</v>
      </c>
      <c r="G679" s="188" t="s">
        <v>140</v>
      </c>
      <c r="H679" s="189">
        <v>24</v>
      </c>
      <c r="I679" s="190"/>
      <c r="J679" s="191">
        <f>ROUND(I679*H679,2)</f>
        <v>0</v>
      </c>
      <c r="K679" s="187" t="s">
        <v>141</v>
      </c>
      <c r="L679" s="41"/>
      <c r="M679" s="192" t="s">
        <v>19</v>
      </c>
      <c r="N679" s="193" t="s">
        <v>40</v>
      </c>
      <c r="O679" s="66"/>
      <c r="P679" s="194">
        <f>O679*H679</f>
        <v>0</v>
      </c>
      <c r="Q679" s="194">
        <v>6.0000000000000001E-3</v>
      </c>
      <c r="R679" s="194">
        <f>Q679*H679</f>
        <v>0.14400000000000002</v>
      </c>
      <c r="S679" s="194">
        <v>0</v>
      </c>
      <c r="T679" s="195">
        <f>S679*H679</f>
        <v>0</v>
      </c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R679" s="196" t="s">
        <v>220</v>
      </c>
      <c r="AT679" s="196" t="s">
        <v>137</v>
      </c>
      <c r="AU679" s="196" t="s">
        <v>79</v>
      </c>
      <c r="AY679" s="19" t="s">
        <v>134</v>
      </c>
      <c r="BE679" s="197">
        <f>IF(N679="základní",J679,0)</f>
        <v>0</v>
      </c>
      <c r="BF679" s="197">
        <f>IF(N679="snížená",J679,0)</f>
        <v>0</v>
      </c>
      <c r="BG679" s="197">
        <f>IF(N679="zákl. přenesená",J679,0)</f>
        <v>0</v>
      </c>
      <c r="BH679" s="197">
        <f>IF(N679="sníž. přenesená",J679,0)</f>
        <v>0</v>
      </c>
      <c r="BI679" s="197">
        <f>IF(N679="nulová",J679,0)</f>
        <v>0</v>
      </c>
      <c r="BJ679" s="19" t="s">
        <v>77</v>
      </c>
      <c r="BK679" s="197">
        <f>ROUND(I679*H679,2)</f>
        <v>0</v>
      </c>
      <c r="BL679" s="19" t="s">
        <v>220</v>
      </c>
      <c r="BM679" s="196" t="s">
        <v>971</v>
      </c>
    </row>
    <row r="680" spans="1:65" s="2" customFormat="1" ht="11.25">
      <c r="A680" s="36"/>
      <c r="B680" s="37"/>
      <c r="C680" s="38"/>
      <c r="D680" s="198" t="s">
        <v>144</v>
      </c>
      <c r="E680" s="38"/>
      <c r="F680" s="199" t="s">
        <v>972</v>
      </c>
      <c r="G680" s="38"/>
      <c r="H680" s="38"/>
      <c r="I680" s="106"/>
      <c r="J680" s="38"/>
      <c r="K680" s="38"/>
      <c r="L680" s="41"/>
      <c r="M680" s="200"/>
      <c r="N680" s="201"/>
      <c r="O680" s="66"/>
      <c r="P680" s="66"/>
      <c r="Q680" s="66"/>
      <c r="R680" s="66"/>
      <c r="S680" s="66"/>
      <c r="T680" s="67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T680" s="19" t="s">
        <v>144</v>
      </c>
      <c r="AU680" s="19" t="s">
        <v>79</v>
      </c>
    </row>
    <row r="681" spans="1:65" s="2" customFormat="1" ht="16.5" customHeight="1">
      <c r="A681" s="36"/>
      <c r="B681" s="37"/>
      <c r="C681" s="246" t="s">
        <v>973</v>
      </c>
      <c r="D681" s="246" t="s">
        <v>265</v>
      </c>
      <c r="E681" s="247" t="s">
        <v>974</v>
      </c>
      <c r="F681" s="248" t="s">
        <v>975</v>
      </c>
      <c r="G681" s="249" t="s">
        <v>140</v>
      </c>
      <c r="H681" s="250">
        <v>26.4</v>
      </c>
      <c r="I681" s="251"/>
      <c r="J681" s="252">
        <f>ROUND(I681*H681,2)</f>
        <v>0</v>
      </c>
      <c r="K681" s="248" t="s">
        <v>141</v>
      </c>
      <c r="L681" s="253"/>
      <c r="M681" s="254" t="s">
        <v>19</v>
      </c>
      <c r="N681" s="255" t="s">
        <v>40</v>
      </c>
      <c r="O681" s="66"/>
      <c r="P681" s="194">
        <f>O681*H681</f>
        <v>0</v>
      </c>
      <c r="Q681" s="194">
        <v>1.18E-2</v>
      </c>
      <c r="R681" s="194">
        <f>Q681*H681</f>
        <v>0.31151999999999996</v>
      </c>
      <c r="S681" s="194">
        <v>0</v>
      </c>
      <c r="T681" s="195">
        <f>S681*H681</f>
        <v>0</v>
      </c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R681" s="196" t="s">
        <v>399</v>
      </c>
      <c r="AT681" s="196" t="s">
        <v>265</v>
      </c>
      <c r="AU681" s="196" t="s">
        <v>79</v>
      </c>
      <c r="AY681" s="19" t="s">
        <v>134</v>
      </c>
      <c r="BE681" s="197">
        <f>IF(N681="základní",J681,0)</f>
        <v>0</v>
      </c>
      <c r="BF681" s="197">
        <f>IF(N681="snížená",J681,0)</f>
        <v>0</v>
      </c>
      <c r="BG681" s="197">
        <f>IF(N681="zákl. přenesená",J681,0)</f>
        <v>0</v>
      </c>
      <c r="BH681" s="197">
        <f>IF(N681="sníž. přenesená",J681,0)</f>
        <v>0</v>
      </c>
      <c r="BI681" s="197">
        <f>IF(N681="nulová",J681,0)</f>
        <v>0</v>
      </c>
      <c r="BJ681" s="19" t="s">
        <v>77</v>
      </c>
      <c r="BK681" s="197">
        <f>ROUND(I681*H681,2)</f>
        <v>0</v>
      </c>
      <c r="BL681" s="19" t="s">
        <v>220</v>
      </c>
      <c r="BM681" s="196" t="s">
        <v>976</v>
      </c>
    </row>
    <row r="682" spans="1:65" s="2" customFormat="1" ht="11.25">
      <c r="A682" s="36"/>
      <c r="B682" s="37"/>
      <c r="C682" s="38"/>
      <c r="D682" s="198" t="s">
        <v>144</v>
      </c>
      <c r="E682" s="38"/>
      <c r="F682" s="199" t="s">
        <v>975</v>
      </c>
      <c r="G682" s="38"/>
      <c r="H682" s="38"/>
      <c r="I682" s="106"/>
      <c r="J682" s="38"/>
      <c r="K682" s="38"/>
      <c r="L682" s="41"/>
      <c r="M682" s="200"/>
      <c r="N682" s="201"/>
      <c r="O682" s="66"/>
      <c r="P682" s="66"/>
      <c r="Q682" s="66"/>
      <c r="R682" s="66"/>
      <c r="S682" s="66"/>
      <c r="T682" s="67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T682" s="19" t="s">
        <v>144</v>
      </c>
      <c r="AU682" s="19" t="s">
        <v>79</v>
      </c>
    </row>
    <row r="683" spans="1:65" s="13" customFormat="1" ht="11.25">
      <c r="B683" s="203"/>
      <c r="C683" s="204"/>
      <c r="D683" s="198" t="s">
        <v>148</v>
      </c>
      <c r="E683" s="204"/>
      <c r="F683" s="206" t="s">
        <v>977</v>
      </c>
      <c r="G683" s="204"/>
      <c r="H683" s="207">
        <v>26.4</v>
      </c>
      <c r="I683" s="208"/>
      <c r="J683" s="204"/>
      <c r="K683" s="204"/>
      <c r="L683" s="209"/>
      <c r="M683" s="210"/>
      <c r="N683" s="211"/>
      <c r="O683" s="211"/>
      <c r="P683" s="211"/>
      <c r="Q683" s="211"/>
      <c r="R683" s="211"/>
      <c r="S683" s="211"/>
      <c r="T683" s="212"/>
      <c r="AT683" s="213" t="s">
        <v>148</v>
      </c>
      <c r="AU683" s="213" t="s">
        <v>79</v>
      </c>
      <c r="AV683" s="13" t="s">
        <v>79</v>
      </c>
      <c r="AW683" s="13" t="s">
        <v>4</v>
      </c>
      <c r="AX683" s="13" t="s">
        <v>77</v>
      </c>
      <c r="AY683" s="213" t="s">
        <v>134</v>
      </c>
    </row>
    <row r="684" spans="1:65" s="2" customFormat="1" ht="16.5" customHeight="1">
      <c r="A684" s="36"/>
      <c r="B684" s="37"/>
      <c r="C684" s="185" t="s">
        <v>978</v>
      </c>
      <c r="D684" s="185" t="s">
        <v>137</v>
      </c>
      <c r="E684" s="186" t="s">
        <v>979</v>
      </c>
      <c r="F684" s="187" t="s">
        <v>980</v>
      </c>
      <c r="G684" s="188" t="s">
        <v>228</v>
      </c>
      <c r="H684" s="189">
        <v>0.46300000000000002</v>
      </c>
      <c r="I684" s="190"/>
      <c r="J684" s="191">
        <f>ROUND(I684*H684,2)</f>
        <v>0</v>
      </c>
      <c r="K684" s="187" t="s">
        <v>141</v>
      </c>
      <c r="L684" s="41"/>
      <c r="M684" s="192" t="s">
        <v>19</v>
      </c>
      <c r="N684" s="193" t="s">
        <v>40</v>
      </c>
      <c r="O684" s="66"/>
      <c r="P684" s="194">
        <f>O684*H684</f>
        <v>0</v>
      </c>
      <c r="Q684" s="194">
        <v>0</v>
      </c>
      <c r="R684" s="194">
        <f>Q684*H684</f>
        <v>0</v>
      </c>
      <c r="S684" s="194">
        <v>0</v>
      </c>
      <c r="T684" s="195">
        <f>S684*H684</f>
        <v>0</v>
      </c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R684" s="196" t="s">
        <v>220</v>
      </c>
      <c r="AT684" s="196" t="s">
        <v>137</v>
      </c>
      <c r="AU684" s="196" t="s">
        <v>79</v>
      </c>
      <c r="AY684" s="19" t="s">
        <v>134</v>
      </c>
      <c r="BE684" s="197">
        <f>IF(N684="základní",J684,0)</f>
        <v>0</v>
      </c>
      <c r="BF684" s="197">
        <f>IF(N684="snížená",J684,0)</f>
        <v>0</v>
      </c>
      <c r="BG684" s="197">
        <f>IF(N684="zákl. přenesená",J684,0)</f>
        <v>0</v>
      </c>
      <c r="BH684" s="197">
        <f>IF(N684="sníž. přenesená",J684,0)</f>
        <v>0</v>
      </c>
      <c r="BI684" s="197">
        <f>IF(N684="nulová",J684,0)</f>
        <v>0</v>
      </c>
      <c r="BJ684" s="19" t="s">
        <v>77</v>
      </c>
      <c r="BK684" s="197">
        <f>ROUND(I684*H684,2)</f>
        <v>0</v>
      </c>
      <c r="BL684" s="19" t="s">
        <v>220</v>
      </c>
      <c r="BM684" s="196" t="s">
        <v>981</v>
      </c>
    </row>
    <row r="685" spans="1:65" s="2" customFormat="1" ht="19.5">
      <c r="A685" s="36"/>
      <c r="B685" s="37"/>
      <c r="C685" s="38"/>
      <c r="D685" s="198" t="s">
        <v>144</v>
      </c>
      <c r="E685" s="38"/>
      <c r="F685" s="199" t="s">
        <v>982</v>
      </c>
      <c r="G685" s="38"/>
      <c r="H685" s="38"/>
      <c r="I685" s="106"/>
      <c r="J685" s="38"/>
      <c r="K685" s="38"/>
      <c r="L685" s="41"/>
      <c r="M685" s="200"/>
      <c r="N685" s="201"/>
      <c r="O685" s="66"/>
      <c r="P685" s="66"/>
      <c r="Q685" s="66"/>
      <c r="R685" s="66"/>
      <c r="S685" s="66"/>
      <c r="T685" s="67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T685" s="19" t="s">
        <v>144</v>
      </c>
      <c r="AU685" s="19" t="s">
        <v>79</v>
      </c>
    </row>
    <row r="686" spans="1:65" s="12" customFormat="1" ht="22.9" customHeight="1">
      <c r="B686" s="169"/>
      <c r="C686" s="170"/>
      <c r="D686" s="171" t="s">
        <v>68</v>
      </c>
      <c r="E686" s="183" t="s">
        <v>983</v>
      </c>
      <c r="F686" s="183" t="s">
        <v>984</v>
      </c>
      <c r="G686" s="170"/>
      <c r="H686" s="170"/>
      <c r="I686" s="173"/>
      <c r="J686" s="184">
        <f>BK686</f>
        <v>0</v>
      </c>
      <c r="K686" s="170"/>
      <c r="L686" s="175"/>
      <c r="M686" s="176"/>
      <c r="N686" s="177"/>
      <c r="O686" s="177"/>
      <c r="P686" s="178">
        <f>SUM(P687:P692)</f>
        <v>0</v>
      </c>
      <c r="Q686" s="177"/>
      <c r="R686" s="178">
        <f>SUM(R687:R692)</f>
        <v>0</v>
      </c>
      <c r="S686" s="177"/>
      <c r="T686" s="179">
        <f>SUM(T687:T692)</f>
        <v>0</v>
      </c>
      <c r="AR686" s="180" t="s">
        <v>79</v>
      </c>
      <c r="AT686" s="181" t="s">
        <v>68</v>
      </c>
      <c r="AU686" s="181" t="s">
        <v>77</v>
      </c>
      <c r="AY686" s="180" t="s">
        <v>134</v>
      </c>
      <c r="BK686" s="182">
        <f>SUM(BK687:BK692)</f>
        <v>0</v>
      </c>
    </row>
    <row r="687" spans="1:65" s="2" customFormat="1" ht="16.5" customHeight="1">
      <c r="A687" s="36"/>
      <c r="B687" s="37"/>
      <c r="C687" s="185" t="s">
        <v>985</v>
      </c>
      <c r="D687" s="185" t="s">
        <v>137</v>
      </c>
      <c r="E687" s="186" t="s">
        <v>986</v>
      </c>
      <c r="F687" s="187" t="s">
        <v>987</v>
      </c>
      <c r="G687" s="188" t="s">
        <v>140</v>
      </c>
      <c r="H687" s="189">
        <v>50.298999999999999</v>
      </c>
      <c r="I687" s="190"/>
      <c r="J687" s="191">
        <f>ROUND(I687*H687,2)</f>
        <v>0</v>
      </c>
      <c r="K687" s="187" t="s">
        <v>19</v>
      </c>
      <c r="L687" s="41"/>
      <c r="M687" s="192" t="s">
        <v>19</v>
      </c>
      <c r="N687" s="193" t="s">
        <v>40</v>
      </c>
      <c r="O687" s="66"/>
      <c r="P687" s="194">
        <f>O687*H687</f>
        <v>0</v>
      </c>
      <c r="Q687" s="194">
        <v>0</v>
      </c>
      <c r="R687" s="194">
        <f>Q687*H687</f>
        <v>0</v>
      </c>
      <c r="S687" s="194">
        <v>0</v>
      </c>
      <c r="T687" s="195">
        <f>S687*H687</f>
        <v>0</v>
      </c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R687" s="196" t="s">
        <v>220</v>
      </c>
      <c r="AT687" s="196" t="s">
        <v>137</v>
      </c>
      <c r="AU687" s="196" t="s">
        <v>79</v>
      </c>
      <c r="AY687" s="19" t="s">
        <v>134</v>
      </c>
      <c r="BE687" s="197">
        <f>IF(N687="základní",J687,0)</f>
        <v>0</v>
      </c>
      <c r="BF687" s="197">
        <f>IF(N687="snížená",J687,0)</f>
        <v>0</v>
      </c>
      <c r="BG687" s="197">
        <f>IF(N687="zákl. přenesená",J687,0)</f>
        <v>0</v>
      </c>
      <c r="BH687" s="197">
        <f>IF(N687="sníž. přenesená",J687,0)</f>
        <v>0</v>
      </c>
      <c r="BI687" s="197">
        <f>IF(N687="nulová",J687,0)</f>
        <v>0</v>
      </c>
      <c r="BJ687" s="19" t="s">
        <v>77</v>
      </c>
      <c r="BK687" s="197">
        <f>ROUND(I687*H687,2)</f>
        <v>0</v>
      </c>
      <c r="BL687" s="19" t="s">
        <v>220</v>
      </c>
      <c r="BM687" s="196" t="s">
        <v>988</v>
      </c>
    </row>
    <row r="688" spans="1:65" s="2" customFormat="1" ht="11.25">
      <c r="A688" s="36"/>
      <c r="B688" s="37"/>
      <c r="C688" s="38"/>
      <c r="D688" s="198" t="s">
        <v>144</v>
      </c>
      <c r="E688" s="38"/>
      <c r="F688" s="199" t="s">
        <v>987</v>
      </c>
      <c r="G688" s="38"/>
      <c r="H688" s="38"/>
      <c r="I688" s="106"/>
      <c r="J688" s="38"/>
      <c r="K688" s="38"/>
      <c r="L688" s="41"/>
      <c r="M688" s="200"/>
      <c r="N688" s="201"/>
      <c r="O688" s="66"/>
      <c r="P688" s="66"/>
      <c r="Q688" s="66"/>
      <c r="R688" s="66"/>
      <c r="S688" s="66"/>
      <c r="T688" s="67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T688" s="19" t="s">
        <v>144</v>
      </c>
      <c r="AU688" s="19" t="s">
        <v>79</v>
      </c>
    </row>
    <row r="689" spans="1:65" s="13" customFormat="1" ht="11.25">
      <c r="B689" s="203"/>
      <c r="C689" s="204"/>
      <c r="D689" s="198" t="s">
        <v>148</v>
      </c>
      <c r="E689" s="205" t="s">
        <v>19</v>
      </c>
      <c r="F689" s="206" t="s">
        <v>989</v>
      </c>
      <c r="G689" s="204"/>
      <c r="H689" s="207">
        <v>50.298999999999999</v>
      </c>
      <c r="I689" s="208"/>
      <c r="J689" s="204"/>
      <c r="K689" s="204"/>
      <c r="L689" s="209"/>
      <c r="M689" s="210"/>
      <c r="N689" s="211"/>
      <c r="O689" s="211"/>
      <c r="P689" s="211"/>
      <c r="Q689" s="211"/>
      <c r="R689" s="211"/>
      <c r="S689" s="211"/>
      <c r="T689" s="212"/>
      <c r="AT689" s="213" t="s">
        <v>148</v>
      </c>
      <c r="AU689" s="213" t="s">
        <v>79</v>
      </c>
      <c r="AV689" s="13" t="s">
        <v>79</v>
      </c>
      <c r="AW689" s="13" t="s">
        <v>31</v>
      </c>
      <c r="AX689" s="13" t="s">
        <v>69</v>
      </c>
      <c r="AY689" s="213" t="s">
        <v>134</v>
      </c>
    </row>
    <row r="690" spans="1:65" s="15" customFormat="1" ht="11.25">
      <c r="B690" s="224"/>
      <c r="C690" s="225"/>
      <c r="D690" s="198" t="s">
        <v>148</v>
      </c>
      <c r="E690" s="226" t="s">
        <v>19</v>
      </c>
      <c r="F690" s="227" t="s">
        <v>164</v>
      </c>
      <c r="G690" s="225"/>
      <c r="H690" s="228">
        <v>50.298999999999999</v>
      </c>
      <c r="I690" s="229"/>
      <c r="J690" s="225"/>
      <c r="K690" s="225"/>
      <c r="L690" s="230"/>
      <c r="M690" s="231"/>
      <c r="N690" s="232"/>
      <c r="O690" s="232"/>
      <c r="P690" s="232"/>
      <c r="Q690" s="232"/>
      <c r="R690" s="232"/>
      <c r="S690" s="232"/>
      <c r="T690" s="233"/>
      <c r="AT690" s="234" t="s">
        <v>148</v>
      </c>
      <c r="AU690" s="234" t="s">
        <v>79</v>
      </c>
      <c r="AV690" s="15" t="s">
        <v>142</v>
      </c>
      <c r="AW690" s="15" t="s">
        <v>31</v>
      </c>
      <c r="AX690" s="15" t="s">
        <v>77</v>
      </c>
      <c r="AY690" s="234" t="s">
        <v>134</v>
      </c>
    </row>
    <row r="691" spans="1:65" s="2" customFormat="1" ht="16.5" customHeight="1">
      <c r="A691" s="36"/>
      <c r="B691" s="37"/>
      <c r="C691" s="185" t="s">
        <v>990</v>
      </c>
      <c r="D691" s="185" t="s">
        <v>137</v>
      </c>
      <c r="E691" s="186" t="s">
        <v>991</v>
      </c>
      <c r="F691" s="187" t="s">
        <v>992</v>
      </c>
      <c r="G691" s="188" t="s">
        <v>140</v>
      </c>
      <c r="H691" s="189">
        <v>50.298999999999999</v>
      </c>
      <c r="I691" s="190"/>
      <c r="J691" s="191">
        <f>ROUND(I691*H691,2)</f>
        <v>0</v>
      </c>
      <c r="K691" s="187" t="s">
        <v>19</v>
      </c>
      <c r="L691" s="41"/>
      <c r="M691" s="192" t="s">
        <v>19</v>
      </c>
      <c r="N691" s="193" t="s">
        <v>40</v>
      </c>
      <c r="O691" s="66"/>
      <c r="P691" s="194">
        <f>O691*H691</f>
        <v>0</v>
      </c>
      <c r="Q691" s="194">
        <v>0</v>
      </c>
      <c r="R691" s="194">
        <f>Q691*H691</f>
        <v>0</v>
      </c>
      <c r="S691" s="194">
        <v>0</v>
      </c>
      <c r="T691" s="195">
        <f>S691*H691</f>
        <v>0</v>
      </c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R691" s="196" t="s">
        <v>220</v>
      </c>
      <c r="AT691" s="196" t="s">
        <v>137</v>
      </c>
      <c r="AU691" s="196" t="s">
        <v>79</v>
      </c>
      <c r="AY691" s="19" t="s">
        <v>134</v>
      </c>
      <c r="BE691" s="197">
        <f>IF(N691="základní",J691,0)</f>
        <v>0</v>
      </c>
      <c r="BF691" s="197">
        <f>IF(N691="snížená",J691,0)</f>
        <v>0</v>
      </c>
      <c r="BG691" s="197">
        <f>IF(N691="zákl. přenesená",J691,0)</f>
        <v>0</v>
      </c>
      <c r="BH691" s="197">
        <f>IF(N691="sníž. přenesená",J691,0)</f>
        <v>0</v>
      </c>
      <c r="BI691" s="197">
        <f>IF(N691="nulová",J691,0)</f>
        <v>0</v>
      </c>
      <c r="BJ691" s="19" t="s">
        <v>77</v>
      </c>
      <c r="BK691" s="197">
        <f>ROUND(I691*H691,2)</f>
        <v>0</v>
      </c>
      <c r="BL691" s="19" t="s">
        <v>220</v>
      </c>
      <c r="BM691" s="196" t="s">
        <v>993</v>
      </c>
    </row>
    <row r="692" spans="1:65" s="2" customFormat="1" ht="11.25">
      <c r="A692" s="36"/>
      <c r="B692" s="37"/>
      <c r="C692" s="38"/>
      <c r="D692" s="198" t="s">
        <v>144</v>
      </c>
      <c r="E692" s="38"/>
      <c r="F692" s="199" t="s">
        <v>992</v>
      </c>
      <c r="G692" s="38"/>
      <c r="H692" s="38"/>
      <c r="I692" s="106"/>
      <c r="J692" s="38"/>
      <c r="K692" s="38"/>
      <c r="L692" s="41"/>
      <c r="M692" s="200"/>
      <c r="N692" s="201"/>
      <c r="O692" s="66"/>
      <c r="P692" s="66"/>
      <c r="Q692" s="66"/>
      <c r="R692" s="66"/>
      <c r="S692" s="66"/>
      <c r="T692" s="67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T692" s="19" t="s">
        <v>144</v>
      </c>
      <c r="AU692" s="19" t="s">
        <v>79</v>
      </c>
    </row>
    <row r="693" spans="1:65" s="12" customFormat="1" ht="25.9" customHeight="1">
      <c r="B693" s="169"/>
      <c r="C693" s="170"/>
      <c r="D693" s="171" t="s">
        <v>68</v>
      </c>
      <c r="E693" s="172" t="s">
        <v>994</v>
      </c>
      <c r="F693" s="172" t="s">
        <v>995</v>
      </c>
      <c r="G693" s="170"/>
      <c r="H693" s="170"/>
      <c r="I693" s="173"/>
      <c r="J693" s="174">
        <f>BK693</f>
        <v>0</v>
      </c>
      <c r="K693" s="170"/>
      <c r="L693" s="175"/>
      <c r="M693" s="176"/>
      <c r="N693" s="177"/>
      <c r="O693" s="177"/>
      <c r="P693" s="178">
        <f>SUM(P694:P703)</f>
        <v>0</v>
      </c>
      <c r="Q693" s="177"/>
      <c r="R693" s="178">
        <f>SUM(R694:R703)</f>
        <v>0</v>
      </c>
      <c r="S693" s="177"/>
      <c r="T693" s="179">
        <f>SUM(T694:T703)</f>
        <v>0</v>
      </c>
      <c r="AR693" s="180" t="s">
        <v>142</v>
      </c>
      <c r="AT693" s="181" t="s">
        <v>68</v>
      </c>
      <c r="AU693" s="181" t="s">
        <v>69</v>
      </c>
      <c r="AY693" s="180" t="s">
        <v>134</v>
      </c>
      <c r="BK693" s="182">
        <f>SUM(BK694:BK703)</f>
        <v>0</v>
      </c>
    </row>
    <row r="694" spans="1:65" s="2" customFormat="1" ht="16.5" customHeight="1">
      <c r="A694" s="36"/>
      <c r="B694" s="37"/>
      <c r="C694" s="185" t="s">
        <v>996</v>
      </c>
      <c r="D694" s="185" t="s">
        <v>137</v>
      </c>
      <c r="E694" s="186" t="s">
        <v>997</v>
      </c>
      <c r="F694" s="187" t="s">
        <v>998</v>
      </c>
      <c r="G694" s="188" t="s">
        <v>999</v>
      </c>
      <c r="H694" s="189">
        <v>48</v>
      </c>
      <c r="I694" s="190"/>
      <c r="J694" s="191">
        <f>ROUND(I694*H694,2)</f>
        <v>0</v>
      </c>
      <c r="K694" s="187" t="s">
        <v>141</v>
      </c>
      <c r="L694" s="41"/>
      <c r="M694" s="192" t="s">
        <v>19</v>
      </c>
      <c r="N694" s="193" t="s">
        <v>40</v>
      </c>
      <c r="O694" s="66"/>
      <c r="P694" s="194">
        <f>O694*H694</f>
        <v>0</v>
      </c>
      <c r="Q694" s="194">
        <v>0</v>
      </c>
      <c r="R694" s="194">
        <f>Q694*H694</f>
        <v>0</v>
      </c>
      <c r="S694" s="194">
        <v>0</v>
      </c>
      <c r="T694" s="195">
        <f>S694*H694</f>
        <v>0</v>
      </c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R694" s="196" t="s">
        <v>1000</v>
      </c>
      <c r="AT694" s="196" t="s">
        <v>137</v>
      </c>
      <c r="AU694" s="196" t="s">
        <v>77</v>
      </c>
      <c r="AY694" s="19" t="s">
        <v>134</v>
      </c>
      <c r="BE694" s="197">
        <f>IF(N694="základní",J694,0)</f>
        <v>0</v>
      </c>
      <c r="BF694" s="197">
        <f>IF(N694="snížená",J694,0)</f>
        <v>0</v>
      </c>
      <c r="BG694" s="197">
        <f>IF(N694="zákl. přenesená",J694,0)</f>
        <v>0</v>
      </c>
      <c r="BH694" s="197">
        <f>IF(N694="sníž. přenesená",J694,0)</f>
        <v>0</v>
      </c>
      <c r="BI694" s="197">
        <f>IF(N694="nulová",J694,0)</f>
        <v>0</v>
      </c>
      <c r="BJ694" s="19" t="s">
        <v>77</v>
      </c>
      <c r="BK694" s="197">
        <f>ROUND(I694*H694,2)</f>
        <v>0</v>
      </c>
      <c r="BL694" s="19" t="s">
        <v>1000</v>
      </c>
      <c r="BM694" s="196" t="s">
        <v>1001</v>
      </c>
    </row>
    <row r="695" spans="1:65" s="2" customFormat="1" ht="11.25">
      <c r="A695" s="36"/>
      <c r="B695" s="37"/>
      <c r="C695" s="38"/>
      <c r="D695" s="198" t="s">
        <v>144</v>
      </c>
      <c r="E695" s="38"/>
      <c r="F695" s="199" t="s">
        <v>1002</v>
      </c>
      <c r="G695" s="38"/>
      <c r="H695" s="38"/>
      <c r="I695" s="106"/>
      <c r="J695" s="38"/>
      <c r="K695" s="38"/>
      <c r="L695" s="41"/>
      <c r="M695" s="200"/>
      <c r="N695" s="201"/>
      <c r="O695" s="66"/>
      <c r="P695" s="66"/>
      <c r="Q695" s="66"/>
      <c r="R695" s="66"/>
      <c r="S695" s="66"/>
      <c r="T695" s="67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T695" s="19" t="s">
        <v>144</v>
      </c>
      <c r="AU695" s="19" t="s">
        <v>77</v>
      </c>
    </row>
    <row r="696" spans="1:65" s="13" customFormat="1" ht="11.25">
      <c r="B696" s="203"/>
      <c r="C696" s="204"/>
      <c r="D696" s="198" t="s">
        <v>148</v>
      </c>
      <c r="E696" s="205" t="s">
        <v>19</v>
      </c>
      <c r="F696" s="206" t="s">
        <v>1003</v>
      </c>
      <c r="G696" s="204"/>
      <c r="H696" s="207">
        <v>48</v>
      </c>
      <c r="I696" s="208"/>
      <c r="J696" s="204"/>
      <c r="K696" s="204"/>
      <c r="L696" s="209"/>
      <c r="M696" s="210"/>
      <c r="N696" s="211"/>
      <c r="O696" s="211"/>
      <c r="P696" s="211"/>
      <c r="Q696" s="211"/>
      <c r="R696" s="211"/>
      <c r="S696" s="211"/>
      <c r="T696" s="212"/>
      <c r="AT696" s="213" t="s">
        <v>148</v>
      </c>
      <c r="AU696" s="213" t="s">
        <v>77</v>
      </c>
      <c r="AV696" s="13" t="s">
        <v>79</v>
      </c>
      <c r="AW696" s="13" t="s">
        <v>31</v>
      </c>
      <c r="AX696" s="13" t="s">
        <v>77</v>
      </c>
      <c r="AY696" s="213" t="s">
        <v>134</v>
      </c>
    </row>
    <row r="697" spans="1:65" s="2" customFormat="1" ht="16.5" customHeight="1">
      <c r="A697" s="36"/>
      <c r="B697" s="37"/>
      <c r="C697" s="185" t="s">
        <v>1004</v>
      </c>
      <c r="D697" s="185" t="s">
        <v>137</v>
      </c>
      <c r="E697" s="186" t="s">
        <v>1005</v>
      </c>
      <c r="F697" s="187" t="s">
        <v>1006</v>
      </c>
      <c r="G697" s="188" t="s">
        <v>999</v>
      </c>
      <c r="H697" s="189">
        <v>8</v>
      </c>
      <c r="I697" s="190"/>
      <c r="J697" s="191">
        <f>ROUND(I697*H697,2)</f>
        <v>0</v>
      </c>
      <c r="K697" s="187" t="s">
        <v>141</v>
      </c>
      <c r="L697" s="41"/>
      <c r="M697" s="192" t="s">
        <v>19</v>
      </c>
      <c r="N697" s="193" t="s">
        <v>40</v>
      </c>
      <c r="O697" s="66"/>
      <c r="P697" s="194">
        <f>O697*H697</f>
        <v>0</v>
      </c>
      <c r="Q697" s="194">
        <v>0</v>
      </c>
      <c r="R697" s="194">
        <f>Q697*H697</f>
        <v>0</v>
      </c>
      <c r="S697" s="194">
        <v>0</v>
      </c>
      <c r="T697" s="195">
        <f>S697*H697</f>
        <v>0</v>
      </c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R697" s="196" t="s">
        <v>1000</v>
      </c>
      <c r="AT697" s="196" t="s">
        <v>137</v>
      </c>
      <c r="AU697" s="196" t="s">
        <v>77</v>
      </c>
      <c r="AY697" s="19" t="s">
        <v>134</v>
      </c>
      <c r="BE697" s="197">
        <f>IF(N697="základní",J697,0)</f>
        <v>0</v>
      </c>
      <c r="BF697" s="197">
        <f>IF(N697="snížená",J697,0)</f>
        <v>0</v>
      </c>
      <c r="BG697" s="197">
        <f>IF(N697="zákl. přenesená",J697,0)</f>
        <v>0</v>
      </c>
      <c r="BH697" s="197">
        <f>IF(N697="sníž. přenesená",J697,0)</f>
        <v>0</v>
      </c>
      <c r="BI697" s="197">
        <f>IF(N697="nulová",J697,0)</f>
        <v>0</v>
      </c>
      <c r="BJ697" s="19" t="s">
        <v>77</v>
      </c>
      <c r="BK697" s="197">
        <f>ROUND(I697*H697,2)</f>
        <v>0</v>
      </c>
      <c r="BL697" s="19" t="s">
        <v>1000</v>
      </c>
      <c r="BM697" s="196" t="s">
        <v>1007</v>
      </c>
    </row>
    <row r="698" spans="1:65" s="2" customFormat="1" ht="11.25">
      <c r="A698" s="36"/>
      <c r="B698" s="37"/>
      <c r="C698" s="38"/>
      <c r="D698" s="198" t="s">
        <v>144</v>
      </c>
      <c r="E698" s="38"/>
      <c r="F698" s="199" t="s">
        <v>1008</v>
      </c>
      <c r="G698" s="38"/>
      <c r="H698" s="38"/>
      <c r="I698" s="106"/>
      <c r="J698" s="38"/>
      <c r="K698" s="38"/>
      <c r="L698" s="41"/>
      <c r="M698" s="200"/>
      <c r="N698" s="201"/>
      <c r="O698" s="66"/>
      <c r="P698" s="66"/>
      <c r="Q698" s="66"/>
      <c r="R698" s="66"/>
      <c r="S698" s="66"/>
      <c r="T698" s="67"/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T698" s="19" t="s">
        <v>144</v>
      </c>
      <c r="AU698" s="19" t="s">
        <v>77</v>
      </c>
    </row>
    <row r="699" spans="1:65" s="13" customFormat="1" ht="11.25">
      <c r="B699" s="203"/>
      <c r="C699" s="204"/>
      <c r="D699" s="198" t="s">
        <v>148</v>
      </c>
      <c r="E699" s="205" t="s">
        <v>19</v>
      </c>
      <c r="F699" s="206" t="s">
        <v>1009</v>
      </c>
      <c r="G699" s="204"/>
      <c r="H699" s="207">
        <v>8</v>
      </c>
      <c r="I699" s="208"/>
      <c r="J699" s="204"/>
      <c r="K699" s="204"/>
      <c r="L699" s="209"/>
      <c r="M699" s="210"/>
      <c r="N699" s="211"/>
      <c r="O699" s="211"/>
      <c r="P699" s="211"/>
      <c r="Q699" s="211"/>
      <c r="R699" s="211"/>
      <c r="S699" s="211"/>
      <c r="T699" s="212"/>
      <c r="AT699" s="213" t="s">
        <v>148</v>
      </c>
      <c r="AU699" s="213" t="s">
        <v>77</v>
      </c>
      <c r="AV699" s="13" t="s">
        <v>79</v>
      </c>
      <c r="AW699" s="13" t="s">
        <v>31</v>
      </c>
      <c r="AX699" s="13" t="s">
        <v>77</v>
      </c>
      <c r="AY699" s="213" t="s">
        <v>134</v>
      </c>
    </row>
    <row r="700" spans="1:65" s="2" customFormat="1" ht="16.5" customHeight="1">
      <c r="A700" s="36"/>
      <c r="B700" s="37"/>
      <c r="C700" s="185" t="s">
        <v>1010</v>
      </c>
      <c r="D700" s="185" t="s">
        <v>137</v>
      </c>
      <c r="E700" s="186" t="s">
        <v>1011</v>
      </c>
      <c r="F700" s="187" t="s">
        <v>1012</v>
      </c>
      <c r="G700" s="188" t="s">
        <v>999</v>
      </c>
      <c r="H700" s="189">
        <v>12</v>
      </c>
      <c r="I700" s="190"/>
      <c r="J700" s="191">
        <f>ROUND(I700*H700,2)</f>
        <v>0</v>
      </c>
      <c r="K700" s="187" t="s">
        <v>141</v>
      </c>
      <c r="L700" s="41"/>
      <c r="M700" s="192" t="s">
        <v>19</v>
      </c>
      <c r="N700" s="193" t="s">
        <v>40</v>
      </c>
      <c r="O700" s="66"/>
      <c r="P700" s="194">
        <f>O700*H700</f>
        <v>0</v>
      </c>
      <c r="Q700" s="194">
        <v>0</v>
      </c>
      <c r="R700" s="194">
        <f>Q700*H700</f>
        <v>0</v>
      </c>
      <c r="S700" s="194">
        <v>0</v>
      </c>
      <c r="T700" s="195">
        <f>S700*H700</f>
        <v>0</v>
      </c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R700" s="196" t="s">
        <v>1000</v>
      </c>
      <c r="AT700" s="196" t="s">
        <v>137</v>
      </c>
      <c r="AU700" s="196" t="s">
        <v>77</v>
      </c>
      <c r="AY700" s="19" t="s">
        <v>134</v>
      </c>
      <c r="BE700" s="197">
        <f>IF(N700="základní",J700,0)</f>
        <v>0</v>
      </c>
      <c r="BF700" s="197">
        <f>IF(N700="snížená",J700,0)</f>
        <v>0</v>
      </c>
      <c r="BG700" s="197">
        <f>IF(N700="zákl. přenesená",J700,0)</f>
        <v>0</v>
      </c>
      <c r="BH700" s="197">
        <f>IF(N700="sníž. přenesená",J700,0)</f>
        <v>0</v>
      </c>
      <c r="BI700" s="197">
        <f>IF(N700="nulová",J700,0)</f>
        <v>0</v>
      </c>
      <c r="BJ700" s="19" t="s">
        <v>77</v>
      </c>
      <c r="BK700" s="197">
        <f>ROUND(I700*H700,2)</f>
        <v>0</v>
      </c>
      <c r="BL700" s="19" t="s">
        <v>1000</v>
      </c>
      <c r="BM700" s="196" t="s">
        <v>1013</v>
      </c>
    </row>
    <row r="701" spans="1:65" s="2" customFormat="1" ht="11.25">
      <c r="A701" s="36"/>
      <c r="B701" s="37"/>
      <c r="C701" s="38"/>
      <c r="D701" s="198" t="s">
        <v>144</v>
      </c>
      <c r="E701" s="38"/>
      <c r="F701" s="199" t="s">
        <v>1014</v>
      </c>
      <c r="G701" s="38"/>
      <c r="H701" s="38"/>
      <c r="I701" s="106"/>
      <c r="J701" s="38"/>
      <c r="K701" s="38"/>
      <c r="L701" s="41"/>
      <c r="M701" s="200"/>
      <c r="N701" s="201"/>
      <c r="O701" s="66"/>
      <c r="P701" s="66"/>
      <c r="Q701" s="66"/>
      <c r="R701" s="66"/>
      <c r="S701" s="66"/>
      <c r="T701" s="67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T701" s="19" t="s">
        <v>144</v>
      </c>
      <c r="AU701" s="19" t="s">
        <v>77</v>
      </c>
    </row>
    <row r="702" spans="1:65" s="13" customFormat="1" ht="11.25">
      <c r="B702" s="203"/>
      <c r="C702" s="204"/>
      <c r="D702" s="198" t="s">
        <v>148</v>
      </c>
      <c r="E702" s="205" t="s">
        <v>19</v>
      </c>
      <c r="F702" s="206" t="s">
        <v>1015</v>
      </c>
      <c r="G702" s="204"/>
      <c r="H702" s="207">
        <v>6</v>
      </c>
      <c r="I702" s="208"/>
      <c r="J702" s="204"/>
      <c r="K702" s="204"/>
      <c r="L702" s="209"/>
      <c r="M702" s="210"/>
      <c r="N702" s="211"/>
      <c r="O702" s="211"/>
      <c r="P702" s="211"/>
      <c r="Q702" s="211"/>
      <c r="R702" s="211"/>
      <c r="S702" s="211"/>
      <c r="T702" s="212"/>
      <c r="AT702" s="213" t="s">
        <v>148</v>
      </c>
      <c r="AU702" s="213" t="s">
        <v>77</v>
      </c>
      <c r="AV702" s="13" t="s">
        <v>79</v>
      </c>
      <c r="AW702" s="13" t="s">
        <v>31</v>
      </c>
      <c r="AX702" s="13" t="s">
        <v>69</v>
      </c>
      <c r="AY702" s="213" t="s">
        <v>134</v>
      </c>
    </row>
    <row r="703" spans="1:65" s="13" customFormat="1" ht="11.25">
      <c r="B703" s="203"/>
      <c r="C703" s="204"/>
      <c r="D703" s="198" t="s">
        <v>148</v>
      </c>
      <c r="E703" s="205" t="s">
        <v>19</v>
      </c>
      <c r="F703" s="206" t="s">
        <v>1016</v>
      </c>
      <c r="G703" s="204"/>
      <c r="H703" s="207">
        <v>12</v>
      </c>
      <c r="I703" s="208"/>
      <c r="J703" s="204"/>
      <c r="K703" s="204"/>
      <c r="L703" s="209"/>
      <c r="M703" s="210"/>
      <c r="N703" s="211"/>
      <c r="O703" s="211"/>
      <c r="P703" s="211"/>
      <c r="Q703" s="211"/>
      <c r="R703" s="211"/>
      <c r="S703" s="211"/>
      <c r="T703" s="212"/>
      <c r="AT703" s="213" t="s">
        <v>148</v>
      </c>
      <c r="AU703" s="213" t="s">
        <v>77</v>
      </c>
      <c r="AV703" s="13" t="s">
        <v>79</v>
      </c>
      <c r="AW703" s="13" t="s">
        <v>31</v>
      </c>
      <c r="AX703" s="13" t="s">
        <v>77</v>
      </c>
      <c r="AY703" s="213" t="s">
        <v>134</v>
      </c>
    </row>
    <row r="704" spans="1:65" s="12" customFormat="1" ht="25.9" customHeight="1">
      <c r="B704" s="169"/>
      <c r="C704" s="170"/>
      <c r="D704" s="171" t="s">
        <v>68</v>
      </c>
      <c r="E704" s="172" t="s">
        <v>1017</v>
      </c>
      <c r="F704" s="172" t="s">
        <v>1018</v>
      </c>
      <c r="G704" s="170"/>
      <c r="H704" s="170"/>
      <c r="I704" s="173"/>
      <c r="J704" s="174">
        <f>BK704</f>
        <v>0</v>
      </c>
      <c r="K704" s="170"/>
      <c r="L704" s="175"/>
      <c r="M704" s="176"/>
      <c r="N704" s="177"/>
      <c r="O704" s="177"/>
      <c r="P704" s="178">
        <f>P705+P711</f>
        <v>0</v>
      </c>
      <c r="Q704" s="177"/>
      <c r="R704" s="178">
        <f>R705+R711</f>
        <v>0</v>
      </c>
      <c r="S704" s="177"/>
      <c r="T704" s="179">
        <f>T705+T711</f>
        <v>0</v>
      </c>
      <c r="AR704" s="180" t="s">
        <v>194</v>
      </c>
      <c r="AT704" s="181" t="s">
        <v>68</v>
      </c>
      <c r="AU704" s="181" t="s">
        <v>69</v>
      </c>
      <c r="AY704" s="180" t="s">
        <v>134</v>
      </c>
      <c r="BK704" s="182">
        <f>BK705+BK711</f>
        <v>0</v>
      </c>
    </row>
    <row r="705" spans="1:65" s="12" customFormat="1" ht="22.9" customHeight="1">
      <c r="B705" s="169"/>
      <c r="C705" s="170"/>
      <c r="D705" s="171" t="s">
        <v>68</v>
      </c>
      <c r="E705" s="183" t="s">
        <v>1019</v>
      </c>
      <c r="F705" s="183" t="s">
        <v>1020</v>
      </c>
      <c r="G705" s="170"/>
      <c r="H705" s="170"/>
      <c r="I705" s="173"/>
      <c r="J705" s="184">
        <f>BK705</f>
        <v>0</v>
      </c>
      <c r="K705" s="170"/>
      <c r="L705" s="175"/>
      <c r="M705" s="176"/>
      <c r="N705" s="177"/>
      <c r="O705" s="177"/>
      <c r="P705" s="178">
        <f>SUM(P706:P710)</f>
        <v>0</v>
      </c>
      <c r="Q705" s="177"/>
      <c r="R705" s="178">
        <f>SUM(R706:R710)</f>
        <v>0</v>
      </c>
      <c r="S705" s="177"/>
      <c r="T705" s="179">
        <f>SUM(T706:T710)</f>
        <v>0</v>
      </c>
      <c r="AR705" s="180" t="s">
        <v>194</v>
      </c>
      <c r="AT705" s="181" t="s">
        <v>68</v>
      </c>
      <c r="AU705" s="181" t="s">
        <v>77</v>
      </c>
      <c r="AY705" s="180" t="s">
        <v>134</v>
      </c>
      <c r="BK705" s="182">
        <f>SUM(BK706:BK710)</f>
        <v>0</v>
      </c>
    </row>
    <row r="706" spans="1:65" s="2" customFormat="1" ht="16.5" customHeight="1">
      <c r="A706" s="36"/>
      <c r="B706" s="37"/>
      <c r="C706" s="185" t="s">
        <v>1021</v>
      </c>
      <c r="D706" s="185" t="s">
        <v>137</v>
      </c>
      <c r="E706" s="186" t="s">
        <v>1022</v>
      </c>
      <c r="F706" s="187" t="s">
        <v>1023</v>
      </c>
      <c r="G706" s="188" t="s">
        <v>1024</v>
      </c>
      <c r="H706" s="189">
        <v>1</v>
      </c>
      <c r="I706" s="190"/>
      <c r="J706" s="191">
        <f>ROUND(I706*H706,2)</f>
        <v>0</v>
      </c>
      <c r="K706" s="187" t="s">
        <v>141</v>
      </c>
      <c r="L706" s="41"/>
      <c r="M706" s="192" t="s">
        <v>19</v>
      </c>
      <c r="N706" s="193" t="s">
        <v>40</v>
      </c>
      <c r="O706" s="66"/>
      <c r="P706" s="194">
        <f>O706*H706</f>
        <v>0</v>
      </c>
      <c r="Q706" s="194">
        <v>0</v>
      </c>
      <c r="R706" s="194">
        <f>Q706*H706</f>
        <v>0</v>
      </c>
      <c r="S706" s="194">
        <v>0</v>
      </c>
      <c r="T706" s="195">
        <f>S706*H706</f>
        <v>0</v>
      </c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R706" s="196" t="s">
        <v>1025</v>
      </c>
      <c r="AT706" s="196" t="s">
        <v>137</v>
      </c>
      <c r="AU706" s="196" t="s">
        <v>79</v>
      </c>
      <c r="AY706" s="19" t="s">
        <v>134</v>
      </c>
      <c r="BE706" s="197">
        <f>IF(N706="základní",J706,0)</f>
        <v>0</v>
      </c>
      <c r="BF706" s="197">
        <f>IF(N706="snížená",J706,0)</f>
        <v>0</v>
      </c>
      <c r="BG706" s="197">
        <f>IF(N706="zákl. přenesená",J706,0)</f>
        <v>0</v>
      </c>
      <c r="BH706" s="197">
        <f>IF(N706="sníž. přenesená",J706,0)</f>
        <v>0</v>
      </c>
      <c r="BI706" s="197">
        <f>IF(N706="nulová",J706,0)</f>
        <v>0</v>
      </c>
      <c r="BJ706" s="19" t="s">
        <v>77</v>
      </c>
      <c r="BK706" s="197">
        <f>ROUND(I706*H706,2)</f>
        <v>0</v>
      </c>
      <c r="BL706" s="19" t="s">
        <v>1025</v>
      </c>
      <c r="BM706" s="196" t="s">
        <v>1026</v>
      </c>
    </row>
    <row r="707" spans="1:65" s="2" customFormat="1" ht="11.25">
      <c r="A707" s="36"/>
      <c r="B707" s="37"/>
      <c r="C707" s="38"/>
      <c r="D707" s="198" t="s">
        <v>144</v>
      </c>
      <c r="E707" s="38"/>
      <c r="F707" s="199" t="s">
        <v>1027</v>
      </c>
      <c r="G707" s="38"/>
      <c r="H707" s="38"/>
      <c r="I707" s="106"/>
      <c r="J707" s="38"/>
      <c r="K707" s="38"/>
      <c r="L707" s="41"/>
      <c r="M707" s="200"/>
      <c r="N707" s="201"/>
      <c r="O707" s="66"/>
      <c r="P707" s="66"/>
      <c r="Q707" s="66"/>
      <c r="R707" s="66"/>
      <c r="S707" s="66"/>
      <c r="T707" s="67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T707" s="19" t="s">
        <v>144</v>
      </c>
      <c r="AU707" s="19" t="s">
        <v>79</v>
      </c>
    </row>
    <row r="708" spans="1:65" s="13" customFormat="1" ht="22.5">
      <c r="B708" s="203"/>
      <c r="C708" s="204"/>
      <c r="D708" s="198" t="s">
        <v>148</v>
      </c>
      <c r="E708" s="205" t="s">
        <v>19</v>
      </c>
      <c r="F708" s="206" t="s">
        <v>1028</v>
      </c>
      <c r="G708" s="204"/>
      <c r="H708" s="207">
        <v>1</v>
      </c>
      <c r="I708" s="208"/>
      <c r="J708" s="204"/>
      <c r="K708" s="204"/>
      <c r="L708" s="209"/>
      <c r="M708" s="210"/>
      <c r="N708" s="211"/>
      <c r="O708" s="211"/>
      <c r="P708" s="211"/>
      <c r="Q708" s="211"/>
      <c r="R708" s="211"/>
      <c r="S708" s="211"/>
      <c r="T708" s="212"/>
      <c r="AT708" s="213" t="s">
        <v>148</v>
      </c>
      <c r="AU708" s="213" t="s">
        <v>79</v>
      </c>
      <c r="AV708" s="13" t="s">
        <v>79</v>
      </c>
      <c r="AW708" s="13" t="s">
        <v>31</v>
      </c>
      <c r="AX708" s="13" t="s">
        <v>77</v>
      </c>
      <c r="AY708" s="213" t="s">
        <v>134</v>
      </c>
    </row>
    <row r="709" spans="1:65" s="2" customFormat="1" ht="16.5" customHeight="1">
      <c r="A709" s="36"/>
      <c r="B709" s="37"/>
      <c r="C709" s="185" t="s">
        <v>1029</v>
      </c>
      <c r="D709" s="185" t="s">
        <v>137</v>
      </c>
      <c r="E709" s="186" t="s">
        <v>1030</v>
      </c>
      <c r="F709" s="187" t="s">
        <v>1031</v>
      </c>
      <c r="G709" s="188" t="s">
        <v>1024</v>
      </c>
      <c r="H709" s="189">
        <v>1</v>
      </c>
      <c r="I709" s="190"/>
      <c r="J709" s="191">
        <f>ROUND(I709*H709,2)</f>
        <v>0</v>
      </c>
      <c r="K709" s="187" t="s">
        <v>141</v>
      </c>
      <c r="L709" s="41"/>
      <c r="M709" s="192" t="s">
        <v>19</v>
      </c>
      <c r="N709" s="193" t="s">
        <v>40</v>
      </c>
      <c r="O709" s="66"/>
      <c r="P709" s="194">
        <f>O709*H709</f>
        <v>0</v>
      </c>
      <c r="Q709" s="194">
        <v>0</v>
      </c>
      <c r="R709" s="194">
        <f>Q709*H709</f>
        <v>0</v>
      </c>
      <c r="S709" s="194">
        <v>0</v>
      </c>
      <c r="T709" s="195">
        <f>S709*H709</f>
        <v>0</v>
      </c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R709" s="196" t="s">
        <v>1025</v>
      </c>
      <c r="AT709" s="196" t="s">
        <v>137</v>
      </c>
      <c r="AU709" s="196" t="s">
        <v>79</v>
      </c>
      <c r="AY709" s="19" t="s">
        <v>134</v>
      </c>
      <c r="BE709" s="197">
        <f>IF(N709="základní",J709,0)</f>
        <v>0</v>
      </c>
      <c r="BF709" s="197">
        <f>IF(N709="snížená",J709,0)</f>
        <v>0</v>
      </c>
      <c r="BG709" s="197">
        <f>IF(N709="zákl. přenesená",J709,0)</f>
        <v>0</v>
      </c>
      <c r="BH709" s="197">
        <f>IF(N709="sníž. přenesená",J709,0)</f>
        <v>0</v>
      </c>
      <c r="BI709" s="197">
        <f>IF(N709="nulová",J709,0)</f>
        <v>0</v>
      </c>
      <c r="BJ709" s="19" t="s">
        <v>77</v>
      </c>
      <c r="BK709" s="197">
        <f>ROUND(I709*H709,2)</f>
        <v>0</v>
      </c>
      <c r="BL709" s="19" t="s">
        <v>1025</v>
      </c>
      <c r="BM709" s="196" t="s">
        <v>1032</v>
      </c>
    </row>
    <row r="710" spans="1:65" s="2" customFormat="1" ht="11.25">
      <c r="A710" s="36"/>
      <c r="B710" s="37"/>
      <c r="C710" s="38"/>
      <c r="D710" s="198" t="s">
        <v>144</v>
      </c>
      <c r="E710" s="38"/>
      <c r="F710" s="199" t="s">
        <v>1033</v>
      </c>
      <c r="G710" s="38"/>
      <c r="H710" s="38"/>
      <c r="I710" s="106"/>
      <c r="J710" s="38"/>
      <c r="K710" s="38"/>
      <c r="L710" s="41"/>
      <c r="M710" s="200"/>
      <c r="N710" s="201"/>
      <c r="O710" s="66"/>
      <c r="P710" s="66"/>
      <c r="Q710" s="66"/>
      <c r="R710" s="66"/>
      <c r="S710" s="66"/>
      <c r="T710" s="67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T710" s="19" t="s">
        <v>144</v>
      </c>
      <c r="AU710" s="19" t="s">
        <v>79</v>
      </c>
    </row>
    <row r="711" spans="1:65" s="12" customFormat="1" ht="22.9" customHeight="1">
      <c r="B711" s="169"/>
      <c r="C711" s="170"/>
      <c r="D711" s="171" t="s">
        <v>68</v>
      </c>
      <c r="E711" s="183" t="s">
        <v>1034</v>
      </c>
      <c r="F711" s="183" t="s">
        <v>1035</v>
      </c>
      <c r="G711" s="170"/>
      <c r="H711" s="170"/>
      <c r="I711" s="173"/>
      <c r="J711" s="184">
        <f>BK711</f>
        <v>0</v>
      </c>
      <c r="K711" s="170"/>
      <c r="L711" s="175"/>
      <c r="M711" s="176"/>
      <c r="N711" s="177"/>
      <c r="O711" s="177"/>
      <c r="P711" s="178">
        <f>SUM(P712:P713)</f>
        <v>0</v>
      </c>
      <c r="Q711" s="177"/>
      <c r="R711" s="178">
        <f>SUM(R712:R713)</f>
        <v>0</v>
      </c>
      <c r="S711" s="177"/>
      <c r="T711" s="179">
        <f>SUM(T712:T713)</f>
        <v>0</v>
      </c>
      <c r="AR711" s="180" t="s">
        <v>194</v>
      </c>
      <c r="AT711" s="181" t="s">
        <v>68</v>
      </c>
      <c r="AU711" s="181" t="s">
        <v>77</v>
      </c>
      <c r="AY711" s="180" t="s">
        <v>134</v>
      </c>
      <c r="BK711" s="182">
        <f>SUM(BK712:BK713)</f>
        <v>0</v>
      </c>
    </row>
    <row r="712" spans="1:65" s="2" customFormat="1" ht="16.5" customHeight="1">
      <c r="A712" s="36"/>
      <c r="B712" s="37"/>
      <c r="C712" s="185" t="s">
        <v>1036</v>
      </c>
      <c r="D712" s="185" t="s">
        <v>137</v>
      </c>
      <c r="E712" s="186" t="s">
        <v>1037</v>
      </c>
      <c r="F712" s="187" t="s">
        <v>1035</v>
      </c>
      <c r="G712" s="188" t="s">
        <v>1024</v>
      </c>
      <c r="H712" s="189">
        <v>1</v>
      </c>
      <c r="I712" s="190"/>
      <c r="J712" s="191">
        <f>ROUND(I712*H712,2)</f>
        <v>0</v>
      </c>
      <c r="K712" s="187" t="s">
        <v>19</v>
      </c>
      <c r="L712" s="41"/>
      <c r="M712" s="192" t="s">
        <v>19</v>
      </c>
      <c r="N712" s="193" t="s">
        <v>40</v>
      </c>
      <c r="O712" s="66"/>
      <c r="P712" s="194">
        <f>O712*H712</f>
        <v>0</v>
      </c>
      <c r="Q712" s="194">
        <v>0</v>
      </c>
      <c r="R712" s="194">
        <f>Q712*H712</f>
        <v>0</v>
      </c>
      <c r="S712" s="194">
        <v>0</v>
      </c>
      <c r="T712" s="195">
        <f>S712*H712</f>
        <v>0</v>
      </c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R712" s="196" t="s">
        <v>142</v>
      </c>
      <c r="AT712" s="196" t="s">
        <v>137</v>
      </c>
      <c r="AU712" s="196" t="s">
        <v>79</v>
      </c>
      <c r="AY712" s="19" t="s">
        <v>134</v>
      </c>
      <c r="BE712" s="197">
        <f>IF(N712="základní",J712,0)</f>
        <v>0</v>
      </c>
      <c r="BF712" s="197">
        <f>IF(N712="snížená",J712,0)</f>
        <v>0</v>
      </c>
      <c r="BG712" s="197">
        <f>IF(N712="zákl. přenesená",J712,0)</f>
        <v>0</v>
      </c>
      <c r="BH712" s="197">
        <f>IF(N712="sníž. přenesená",J712,0)</f>
        <v>0</v>
      </c>
      <c r="BI712" s="197">
        <f>IF(N712="nulová",J712,0)</f>
        <v>0</v>
      </c>
      <c r="BJ712" s="19" t="s">
        <v>77</v>
      </c>
      <c r="BK712" s="197">
        <f>ROUND(I712*H712,2)</f>
        <v>0</v>
      </c>
      <c r="BL712" s="19" t="s">
        <v>142</v>
      </c>
      <c r="BM712" s="196" t="s">
        <v>1038</v>
      </c>
    </row>
    <row r="713" spans="1:65" s="2" customFormat="1" ht="11.25">
      <c r="A713" s="36"/>
      <c r="B713" s="37"/>
      <c r="C713" s="38"/>
      <c r="D713" s="198" t="s">
        <v>144</v>
      </c>
      <c r="E713" s="38"/>
      <c r="F713" s="199" t="s">
        <v>1035</v>
      </c>
      <c r="G713" s="38"/>
      <c r="H713" s="38"/>
      <c r="I713" s="106"/>
      <c r="J713" s="38"/>
      <c r="K713" s="38"/>
      <c r="L713" s="41"/>
      <c r="M713" s="257"/>
      <c r="N713" s="258"/>
      <c r="O713" s="259"/>
      <c r="P713" s="259"/>
      <c r="Q713" s="259"/>
      <c r="R713" s="259"/>
      <c r="S713" s="259"/>
      <c r="T713" s="260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T713" s="19" t="s">
        <v>144</v>
      </c>
      <c r="AU713" s="19" t="s">
        <v>79</v>
      </c>
    </row>
    <row r="714" spans="1:65" s="2" customFormat="1" ht="6.95" customHeight="1">
      <c r="A714" s="36"/>
      <c r="B714" s="49"/>
      <c r="C714" s="50"/>
      <c r="D714" s="50"/>
      <c r="E714" s="50"/>
      <c r="F714" s="50"/>
      <c r="G714" s="50"/>
      <c r="H714" s="50"/>
      <c r="I714" s="134"/>
      <c r="J714" s="50"/>
      <c r="K714" s="50"/>
      <c r="L714" s="41"/>
      <c r="M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</row>
  </sheetData>
  <sheetProtection algorithmName="SHA-512" hashValue="TWHJZgArRfL8pVoTVCxQE5YV9huk2NpoQHUrC/ycenKcBRo8smM/wuS3oUjuwnVmtUPP1Oyn0QBFPdVa8yLtYg==" saltValue="vB746cxbbz/6Jqa8Dzxb1Llw7QOfHrfuJrtlFRA0SkVOQTMl8z7Sl5WN3r5YVIj2nBSFddLNhipPrsWbyQvh+w==" spinCount="100000" sheet="1" objects="1" scenarios="1" formatColumns="0" formatRows="0" autoFilter="0"/>
  <autoFilter ref="C110:K713"/>
  <mergeCells count="9">
    <mergeCell ref="E50:H50"/>
    <mergeCell ref="E101:H101"/>
    <mergeCell ref="E103:H10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25"/>
  <cols>
    <col min="1" max="1" width="8.33203125" style="261" customWidth="1"/>
    <col min="2" max="2" width="1.6640625" style="261" customWidth="1"/>
    <col min="3" max="4" width="5" style="261" customWidth="1"/>
    <col min="5" max="5" width="11.6640625" style="261" customWidth="1"/>
    <col min="6" max="6" width="9.1640625" style="261" customWidth="1"/>
    <col min="7" max="7" width="5" style="261" customWidth="1"/>
    <col min="8" max="8" width="77.83203125" style="261" customWidth="1"/>
    <col min="9" max="10" width="20" style="261" customWidth="1"/>
    <col min="11" max="11" width="1.6640625" style="261" customWidth="1"/>
  </cols>
  <sheetData>
    <row r="1" spans="2:11" s="1" customFormat="1" ht="37.5" customHeight="1"/>
    <row r="2" spans="2:11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pans="2:11" s="17" customFormat="1" ht="45" customHeight="1">
      <c r="B3" s="265"/>
      <c r="C3" s="390" t="s">
        <v>1039</v>
      </c>
      <c r="D3" s="390"/>
      <c r="E3" s="390"/>
      <c r="F3" s="390"/>
      <c r="G3" s="390"/>
      <c r="H3" s="390"/>
      <c r="I3" s="390"/>
      <c r="J3" s="390"/>
      <c r="K3" s="266"/>
    </row>
    <row r="4" spans="2:11" s="1" customFormat="1" ht="25.5" customHeight="1">
      <c r="B4" s="267"/>
      <c r="C4" s="395" t="s">
        <v>1040</v>
      </c>
      <c r="D4" s="395"/>
      <c r="E4" s="395"/>
      <c r="F4" s="395"/>
      <c r="G4" s="395"/>
      <c r="H4" s="395"/>
      <c r="I4" s="395"/>
      <c r="J4" s="395"/>
      <c r="K4" s="268"/>
    </row>
    <row r="5" spans="2:11" s="1" customFormat="1" ht="5.25" customHeight="1">
      <c r="B5" s="267"/>
      <c r="C5" s="269"/>
      <c r="D5" s="269"/>
      <c r="E5" s="269"/>
      <c r="F5" s="269"/>
      <c r="G5" s="269"/>
      <c r="H5" s="269"/>
      <c r="I5" s="269"/>
      <c r="J5" s="269"/>
      <c r="K5" s="268"/>
    </row>
    <row r="6" spans="2:11" s="1" customFormat="1" ht="15" customHeight="1">
      <c r="B6" s="267"/>
      <c r="C6" s="394" t="s">
        <v>1041</v>
      </c>
      <c r="D6" s="394"/>
      <c r="E6" s="394"/>
      <c r="F6" s="394"/>
      <c r="G6" s="394"/>
      <c r="H6" s="394"/>
      <c r="I6" s="394"/>
      <c r="J6" s="394"/>
      <c r="K6" s="268"/>
    </row>
    <row r="7" spans="2:11" s="1" customFormat="1" ht="15" customHeight="1">
      <c r="B7" s="271"/>
      <c r="C7" s="394" t="s">
        <v>1042</v>
      </c>
      <c r="D7" s="394"/>
      <c r="E7" s="394"/>
      <c r="F7" s="394"/>
      <c r="G7" s="394"/>
      <c r="H7" s="394"/>
      <c r="I7" s="394"/>
      <c r="J7" s="394"/>
      <c r="K7" s="268"/>
    </row>
    <row r="8" spans="2:11" s="1" customFormat="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pans="2:11" s="1" customFormat="1" ht="15" customHeight="1">
      <c r="B9" s="271"/>
      <c r="C9" s="394" t="s">
        <v>1043</v>
      </c>
      <c r="D9" s="394"/>
      <c r="E9" s="394"/>
      <c r="F9" s="394"/>
      <c r="G9" s="394"/>
      <c r="H9" s="394"/>
      <c r="I9" s="394"/>
      <c r="J9" s="394"/>
      <c r="K9" s="268"/>
    </row>
    <row r="10" spans="2:11" s="1" customFormat="1" ht="15" customHeight="1">
      <c r="B10" s="271"/>
      <c r="C10" s="270"/>
      <c r="D10" s="394" t="s">
        <v>1044</v>
      </c>
      <c r="E10" s="394"/>
      <c r="F10" s="394"/>
      <c r="G10" s="394"/>
      <c r="H10" s="394"/>
      <c r="I10" s="394"/>
      <c r="J10" s="394"/>
      <c r="K10" s="268"/>
    </row>
    <row r="11" spans="2:11" s="1" customFormat="1" ht="15" customHeight="1">
      <c r="B11" s="271"/>
      <c r="C11" s="272"/>
      <c r="D11" s="394" t="s">
        <v>1045</v>
      </c>
      <c r="E11" s="394"/>
      <c r="F11" s="394"/>
      <c r="G11" s="394"/>
      <c r="H11" s="394"/>
      <c r="I11" s="394"/>
      <c r="J11" s="394"/>
      <c r="K11" s="268"/>
    </row>
    <row r="12" spans="2:11" s="1" customFormat="1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spans="2:11" s="1" customFormat="1" ht="15" customHeight="1">
      <c r="B13" s="271"/>
      <c r="C13" s="272"/>
      <c r="D13" s="273" t="s">
        <v>1046</v>
      </c>
      <c r="E13" s="270"/>
      <c r="F13" s="270"/>
      <c r="G13" s="270"/>
      <c r="H13" s="270"/>
      <c r="I13" s="270"/>
      <c r="J13" s="270"/>
      <c r="K13" s="268"/>
    </row>
    <row r="14" spans="2:11" s="1" customFormat="1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spans="2:11" s="1" customFormat="1" ht="15" customHeight="1">
      <c r="B15" s="271"/>
      <c r="C15" s="272"/>
      <c r="D15" s="394" t="s">
        <v>1047</v>
      </c>
      <c r="E15" s="394"/>
      <c r="F15" s="394"/>
      <c r="G15" s="394"/>
      <c r="H15" s="394"/>
      <c r="I15" s="394"/>
      <c r="J15" s="394"/>
      <c r="K15" s="268"/>
    </row>
    <row r="16" spans="2:11" s="1" customFormat="1" ht="15" customHeight="1">
      <c r="B16" s="271"/>
      <c r="C16" s="272"/>
      <c r="D16" s="394" t="s">
        <v>1048</v>
      </c>
      <c r="E16" s="394"/>
      <c r="F16" s="394"/>
      <c r="G16" s="394"/>
      <c r="H16" s="394"/>
      <c r="I16" s="394"/>
      <c r="J16" s="394"/>
      <c r="K16" s="268"/>
    </row>
    <row r="17" spans="2:11" s="1" customFormat="1" ht="15" customHeight="1">
      <c r="B17" s="271"/>
      <c r="C17" s="272"/>
      <c r="D17" s="394" t="s">
        <v>1049</v>
      </c>
      <c r="E17" s="394"/>
      <c r="F17" s="394"/>
      <c r="G17" s="394"/>
      <c r="H17" s="394"/>
      <c r="I17" s="394"/>
      <c r="J17" s="394"/>
      <c r="K17" s="268"/>
    </row>
    <row r="18" spans="2:11" s="1" customFormat="1" ht="15" customHeight="1">
      <c r="B18" s="271"/>
      <c r="C18" s="272"/>
      <c r="D18" s="272"/>
      <c r="E18" s="274" t="s">
        <v>76</v>
      </c>
      <c r="F18" s="394" t="s">
        <v>1050</v>
      </c>
      <c r="G18" s="394"/>
      <c r="H18" s="394"/>
      <c r="I18" s="394"/>
      <c r="J18" s="394"/>
      <c r="K18" s="268"/>
    </row>
    <row r="19" spans="2:11" s="1" customFormat="1" ht="15" customHeight="1">
      <c r="B19" s="271"/>
      <c r="C19" s="272"/>
      <c r="D19" s="272"/>
      <c r="E19" s="274" t="s">
        <v>1051</v>
      </c>
      <c r="F19" s="394" t="s">
        <v>1052</v>
      </c>
      <c r="G19" s="394"/>
      <c r="H19" s="394"/>
      <c r="I19" s="394"/>
      <c r="J19" s="394"/>
      <c r="K19" s="268"/>
    </row>
    <row r="20" spans="2:11" s="1" customFormat="1" ht="15" customHeight="1">
      <c r="B20" s="271"/>
      <c r="C20" s="272"/>
      <c r="D20" s="272"/>
      <c r="E20" s="274" t="s">
        <v>1053</v>
      </c>
      <c r="F20" s="394" t="s">
        <v>1054</v>
      </c>
      <c r="G20" s="394"/>
      <c r="H20" s="394"/>
      <c r="I20" s="394"/>
      <c r="J20" s="394"/>
      <c r="K20" s="268"/>
    </row>
    <row r="21" spans="2:11" s="1" customFormat="1" ht="15" customHeight="1">
      <c r="B21" s="271"/>
      <c r="C21" s="272"/>
      <c r="D21" s="272"/>
      <c r="E21" s="274" t="s">
        <v>1055</v>
      </c>
      <c r="F21" s="394" t="s">
        <v>1056</v>
      </c>
      <c r="G21" s="394"/>
      <c r="H21" s="394"/>
      <c r="I21" s="394"/>
      <c r="J21" s="394"/>
      <c r="K21" s="268"/>
    </row>
    <row r="22" spans="2:11" s="1" customFormat="1" ht="15" customHeight="1">
      <c r="B22" s="271"/>
      <c r="C22" s="272"/>
      <c r="D22" s="272"/>
      <c r="E22" s="274" t="s">
        <v>1057</v>
      </c>
      <c r="F22" s="394" t="s">
        <v>1058</v>
      </c>
      <c r="G22" s="394"/>
      <c r="H22" s="394"/>
      <c r="I22" s="394"/>
      <c r="J22" s="394"/>
      <c r="K22" s="268"/>
    </row>
    <row r="23" spans="2:11" s="1" customFormat="1" ht="15" customHeight="1">
      <c r="B23" s="271"/>
      <c r="C23" s="272"/>
      <c r="D23" s="272"/>
      <c r="E23" s="274" t="s">
        <v>1059</v>
      </c>
      <c r="F23" s="394" t="s">
        <v>1060</v>
      </c>
      <c r="G23" s="394"/>
      <c r="H23" s="394"/>
      <c r="I23" s="394"/>
      <c r="J23" s="394"/>
      <c r="K23" s="268"/>
    </row>
    <row r="24" spans="2:11" s="1" customFormat="1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spans="2:11" s="1" customFormat="1" ht="15" customHeight="1">
      <c r="B25" s="271"/>
      <c r="C25" s="394" t="s">
        <v>1061</v>
      </c>
      <c r="D25" s="394"/>
      <c r="E25" s="394"/>
      <c r="F25" s="394"/>
      <c r="G25" s="394"/>
      <c r="H25" s="394"/>
      <c r="I25" s="394"/>
      <c r="J25" s="394"/>
      <c r="K25" s="268"/>
    </row>
    <row r="26" spans="2:11" s="1" customFormat="1" ht="15" customHeight="1">
      <c r="B26" s="271"/>
      <c r="C26" s="394" t="s">
        <v>1062</v>
      </c>
      <c r="D26" s="394"/>
      <c r="E26" s="394"/>
      <c r="F26" s="394"/>
      <c r="G26" s="394"/>
      <c r="H26" s="394"/>
      <c r="I26" s="394"/>
      <c r="J26" s="394"/>
      <c r="K26" s="268"/>
    </row>
    <row r="27" spans="2:11" s="1" customFormat="1" ht="15" customHeight="1">
      <c r="B27" s="271"/>
      <c r="C27" s="270"/>
      <c r="D27" s="394" t="s">
        <v>1063</v>
      </c>
      <c r="E27" s="394"/>
      <c r="F27" s="394"/>
      <c r="G27" s="394"/>
      <c r="H27" s="394"/>
      <c r="I27" s="394"/>
      <c r="J27" s="394"/>
      <c r="K27" s="268"/>
    </row>
    <row r="28" spans="2:11" s="1" customFormat="1" ht="15" customHeight="1">
      <c r="B28" s="271"/>
      <c r="C28" s="272"/>
      <c r="D28" s="394" t="s">
        <v>1064</v>
      </c>
      <c r="E28" s="394"/>
      <c r="F28" s="394"/>
      <c r="G28" s="394"/>
      <c r="H28" s="394"/>
      <c r="I28" s="394"/>
      <c r="J28" s="394"/>
      <c r="K28" s="268"/>
    </row>
    <row r="29" spans="2:11" s="1" customFormat="1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spans="2:11" s="1" customFormat="1" ht="15" customHeight="1">
      <c r="B30" s="271"/>
      <c r="C30" s="272"/>
      <c r="D30" s="394" t="s">
        <v>1065</v>
      </c>
      <c r="E30" s="394"/>
      <c r="F30" s="394"/>
      <c r="G30" s="394"/>
      <c r="H30" s="394"/>
      <c r="I30" s="394"/>
      <c r="J30" s="394"/>
      <c r="K30" s="268"/>
    </row>
    <row r="31" spans="2:11" s="1" customFormat="1" ht="15" customHeight="1">
      <c r="B31" s="271"/>
      <c r="C31" s="272"/>
      <c r="D31" s="394" t="s">
        <v>1066</v>
      </c>
      <c r="E31" s="394"/>
      <c r="F31" s="394"/>
      <c r="G31" s="394"/>
      <c r="H31" s="394"/>
      <c r="I31" s="394"/>
      <c r="J31" s="394"/>
      <c r="K31" s="268"/>
    </row>
    <row r="32" spans="2:11" s="1" customFormat="1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spans="2:11" s="1" customFormat="1" ht="15" customHeight="1">
      <c r="B33" s="271"/>
      <c r="C33" s="272"/>
      <c r="D33" s="394" t="s">
        <v>1067</v>
      </c>
      <c r="E33" s="394"/>
      <c r="F33" s="394"/>
      <c r="G33" s="394"/>
      <c r="H33" s="394"/>
      <c r="I33" s="394"/>
      <c r="J33" s="394"/>
      <c r="K33" s="268"/>
    </row>
    <row r="34" spans="2:11" s="1" customFormat="1" ht="15" customHeight="1">
      <c r="B34" s="271"/>
      <c r="C34" s="272"/>
      <c r="D34" s="394" t="s">
        <v>1068</v>
      </c>
      <c r="E34" s="394"/>
      <c r="F34" s="394"/>
      <c r="G34" s="394"/>
      <c r="H34" s="394"/>
      <c r="I34" s="394"/>
      <c r="J34" s="394"/>
      <c r="K34" s="268"/>
    </row>
    <row r="35" spans="2:11" s="1" customFormat="1" ht="15" customHeight="1">
      <c r="B35" s="271"/>
      <c r="C35" s="272"/>
      <c r="D35" s="394" t="s">
        <v>1069</v>
      </c>
      <c r="E35" s="394"/>
      <c r="F35" s="394"/>
      <c r="G35" s="394"/>
      <c r="H35" s="394"/>
      <c r="I35" s="394"/>
      <c r="J35" s="394"/>
      <c r="K35" s="268"/>
    </row>
    <row r="36" spans="2:11" s="1" customFormat="1" ht="15" customHeight="1">
      <c r="B36" s="271"/>
      <c r="C36" s="272"/>
      <c r="D36" s="270"/>
      <c r="E36" s="273" t="s">
        <v>120</v>
      </c>
      <c r="F36" s="270"/>
      <c r="G36" s="394" t="s">
        <v>1070</v>
      </c>
      <c r="H36" s="394"/>
      <c r="I36" s="394"/>
      <c r="J36" s="394"/>
      <c r="K36" s="268"/>
    </row>
    <row r="37" spans="2:11" s="1" customFormat="1" ht="30.75" customHeight="1">
      <c r="B37" s="271"/>
      <c r="C37" s="272"/>
      <c r="D37" s="270"/>
      <c r="E37" s="273" t="s">
        <v>1071</v>
      </c>
      <c r="F37" s="270"/>
      <c r="G37" s="394" t="s">
        <v>1072</v>
      </c>
      <c r="H37" s="394"/>
      <c r="I37" s="394"/>
      <c r="J37" s="394"/>
      <c r="K37" s="268"/>
    </row>
    <row r="38" spans="2:11" s="1" customFormat="1" ht="15" customHeight="1">
      <c r="B38" s="271"/>
      <c r="C38" s="272"/>
      <c r="D38" s="270"/>
      <c r="E38" s="273" t="s">
        <v>50</v>
      </c>
      <c r="F38" s="270"/>
      <c r="G38" s="394" t="s">
        <v>1073</v>
      </c>
      <c r="H38" s="394"/>
      <c r="I38" s="394"/>
      <c r="J38" s="394"/>
      <c r="K38" s="268"/>
    </row>
    <row r="39" spans="2:11" s="1" customFormat="1" ht="15" customHeight="1">
      <c r="B39" s="271"/>
      <c r="C39" s="272"/>
      <c r="D39" s="270"/>
      <c r="E39" s="273" t="s">
        <v>51</v>
      </c>
      <c r="F39" s="270"/>
      <c r="G39" s="394" t="s">
        <v>1074</v>
      </c>
      <c r="H39" s="394"/>
      <c r="I39" s="394"/>
      <c r="J39" s="394"/>
      <c r="K39" s="268"/>
    </row>
    <row r="40" spans="2:11" s="1" customFormat="1" ht="15" customHeight="1">
      <c r="B40" s="271"/>
      <c r="C40" s="272"/>
      <c r="D40" s="270"/>
      <c r="E40" s="273" t="s">
        <v>121</v>
      </c>
      <c r="F40" s="270"/>
      <c r="G40" s="394" t="s">
        <v>1075</v>
      </c>
      <c r="H40" s="394"/>
      <c r="I40" s="394"/>
      <c r="J40" s="394"/>
      <c r="K40" s="268"/>
    </row>
    <row r="41" spans="2:11" s="1" customFormat="1" ht="15" customHeight="1">
      <c r="B41" s="271"/>
      <c r="C41" s="272"/>
      <c r="D41" s="270"/>
      <c r="E41" s="273" t="s">
        <v>122</v>
      </c>
      <c r="F41" s="270"/>
      <c r="G41" s="394" t="s">
        <v>1076</v>
      </c>
      <c r="H41" s="394"/>
      <c r="I41" s="394"/>
      <c r="J41" s="394"/>
      <c r="K41" s="268"/>
    </row>
    <row r="42" spans="2:11" s="1" customFormat="1" ht="15" customHeight="1">
      <c r="B42" s="271"/>
      <c r="C42" s="272"/>
      <c r="D42" s="270"/>
      <c r="E42" s="273" t="s">
        <v>1077</v>
      </c>
      <c r="F42" s="270"/>
      <c r="G42" s="394" t="s">
        <v>1078</v>
      </c>
      <c r="H42" s="394"/>
      <c r="I42" s="394"/>
      <c r="J42" s="394"/>
      <c r="K42" s="268"/>
    </row>
    <row r="43" spans="2:11" s="1" customFormat="1" ht="15" customHeight="1">
      <c r="B43" s="271"/>
      <c r="C43" s="272"/>
      <c r="D43" s="270"/>
      <c r="E43" s="273"/>
      <c r="F43" s="270"/>
      <c r="G43" s="394" t="s">
        <v>1079</v>
      </c>
      <c r="H43" s="394"/>
      <c r="I43" s="394"/>
      <c r="J43" s="394"/>
      <c r="K43" s="268"/>
    </row>
    <row r="44" spans="2:11" s="1" customFormat="1" ht="15" customHeight="1">
      <c r="B44" s="271"/>
      <c r="C44" s="272"/>
      <c r="D44" s="270"/>
      <c r="E44" s="273" t="s">
        <v>1080</v>
      </c>
      <c r="F44" s="270"/>
      <c r="G44" s="394" t="s">
        <v>1081</v>
      </c>
      <c r="H44" s="394"/>
      <c r="I44" s="394"/>
      <c r="J44" s="394"/>
      <c r="K44" s="268"/>
    </row>
    <row r="45" spans="2:11" s="1" customFormat="1" ht="15" customHeight="1">
      <c r="B45" s="271"/>
      <c r="C45" s="272"/>
      <c r="D45" s="270"/>
      <c r="E45" s="273" t="s">
        <v>124</v>
      </c>
      <c r="F45" s="270"/>
      <c r="G45" s="394" t="s">
        <v>1082</v>
      </c>
      <c r="H45" s="394"/>
      <c r="I45" s="394"/>
      <c r="J45" s="394"/>
      <c r="K45" s="268"/>
    </row>
    <row r="46" spans="2:11" s="1" customFormat="1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spans="2:11" s="1" customFormat="1" ht="15" customHeight="1">
      <c r="B47" s="271"/>
      <c r="C47" s="272"/>
      <c r="D47" s="394" t="s">
        <v>1083</v>
      </c>
      <c r="E47" s="394"/>
      <c r="F47" s="394"/>
      <c r="G47" s="394"/>
      <c r="H47" s="394"/>
      <c r="I47" s="394"/>
      <c r="J47" s="394"/>
      <c r="K47" s="268"/>
    </row>
    <row r="48" spans="2:11" s="1" customFormat="1" ht="15" customHeight="1">
      <c r="B48" s="271"/>
      <c r="C48" s="272"/>
      <c r="D48" s="272"/>
      <c r="E48" s="394" t="s">
        <v>1084</v>
      </c>
      <c r="F48" s="394"/>
      <c r="G48" s="394"/>
      <c r="H48" s="394"/>
      <c r="I48" s="394"/>
      <c r="J48" s="394"/>
      <c r="K48" s="268"/>
    </row>
    <row r="49" spans="2:11" s="1" customFormat="1" ht="15" customHeight="1">
      <c r="B49" s="271"/>
      <c r="C49" s="272"/>
      <c r="D49" s="272"/>
      <c r="E49" s="394" t="s">
        <v>1085</v>
      </c>
      <c r="F49" s="394"/>
      <c r="G49" s="394"/>
      <c r="H49" s="394"/>
      <c r="I49" s="394"/>
      <c r="J49" s="394"/>
      <c r="K49" s="268"/>
    </row>
    <row r="50" spans="2:11" s="1" customFormat="1" ht="15" customHeight="1">
      <c r="B50" s="271"/>
      <c r="C50" s="272"/>
      <c r="D50" s="272"/>
      <c r="E50" s="394" t="s">
        <v>1086</v>
      </c>
      <c r="F50" s="394"/>
      <c r="G50" s="394"/>
      <c r="H50" s="394"/>
      <c r="I50" s="394"/>
      <c r="J50" s="394"/>
      <c r="K50" s="268"/>
    </row>
    <row r="51" spans="2:11" s="1" customFormat="1" ht="15" customHeight="1">
      <c r="B51" s="271"/>
      <c r="C51" s="272"/>
      <c r="D51" s="394" t="s">
        <v>1087</v>
      </c>
      <c r="E51" s="394"/>
      <c r="F51" s="394"/>
      <c r="G51" s="394"/>
      <c r="H51" s="394"/>
      <c r="I51" s="394"/>
      <c r="J51" s="394"/>
      <c r="K51" s="268"/>
    </row>
    <row r="52" spans="2:11" s="1" customFormat="1" ht="25.5" customHeight="1">
      <c r="B52" s="267"/>
      <c r="C52" s="395" t="s">
        <v>1088</v>
      </c>
      <c r="D52" s="395"/>
      <c r="E52" s="395"/>
      <c r="F52" s="395"/>
      <c r="G52" s="395"/>
      <c r="H52" s="395"/>
      <c r="I52" s="395"/>
      <c r="J52" s="395"/>
      <c r="K52" s="268"/>
    </row>
    <row r="53" spans="2:11" s="1" customFormat="1" ht="5.25" customHeight="1">
      <c r="B53" s="267"/>
      <c r="C53" s="269"/>
      <c r="D53" s="269"/>
      <c r="E53" s="269"/>
      <c r="F53" s="269"/>
      <c r="G53" s="269"/>
      <c r="H53" s="269"/>
      <c r="I53" s="269"/>
      <c r="J53" s="269"/>
      <c r="K53" s="268"/>
    </row>
    <row r="54" spans="2:11" s="1" customFormat="1" ht="15" customHeight="1">
      <c r="B54" s="267"/>
      <c r="C54" s="394" t="s">
        <v>1089</v>
      </c>
      <c r="D54" s="394"/>
      <c r="E54" s="394"/>
      <c r="F54" s="394"/>
      <c r="G54" s="394"/>
      <c r="H54" s="394"/>
      <c r="I54" s="394"/>
      <c r="J54" s="394"/>
      <c r="K54" s="268"/>
    </row>
    <row r="55" spans="2:11" s="1" customFormat="1" ht="15" customHeight="1">
      <c r="B55" s="267"/>
      <c r="C55" s="394" t="s">
        <v>1090</v>
      </c>
      <c r="D55" s="394"/>
      <c r="E55" s="394"/>
      <c r="F55" s="394"/>
      <c r="G55" s="394"/>
      <c r="H55" s="394"/>
      <c r="I55" s="394"/>
      <c r="J55" s="394"/>
      <c r="K55" s="268"/>
    </row>
    <row r="56" spans="2:11" s="1" customFormat="1" ht="12.75" customHeight="1">
      <c r="B56" s="267"/>
      <c r="C56" s="270"/>
      <c r="D56" s="270"/>
      <c r="E56" s="270"/>
      <c r="F56" s="270"/>
      <c r="G56" s="270"/>
      <c r="H56" s="270"/>
      <c r="I56" s="270"/>
      <c r="J56" s="270"/>
      <c r="K56" s="268"/>
    </row>
    <row r="57" spans="2:11" s="1" customFormat="1" ht="15" customHeight="1">
      <c r="B57" s="267"/>
      <c r="C57" s="394" t="s">
        <v>1091</v>
      </c>
      <c r="D57" s="394"/>
      <c r="E57" s="394"/>
      <c r="F57" s="394"/>
      <c r="G57" s="394"/>
      <c r="H57" s="394"/>
      <c r="I57" s="394"/>
      <c r="J57" s="394"/>
      <c r="K57" s="268"/>
    </row>
    <row r="58" spans="2:11" s="1" customFormat="1" ht="15" customHeight="1">
      <c r="B58" s="267"/>
      <c r="C58" s="272"/>
      <c r="D58" s="394" t="s">
        <v>1092</v>
      </c>
      <c r="E58" s="394"/>
      <c r="F58" s="394"/>
      <c r="G58" s="394"/>
      <c r="H58" s="394"/>
      <c r="I58" s="394"/>
      <c r="J58" s="394"/>
      <c r="K58" s="268"/>
    </row>
    <row r="59" spans="2:11" s="1" customFormat="1" ht="15" customHeight="1">
      <c r="B59" s="267"/>
      <c r="C59" s="272"/>
      <c r="D59" s="394" t="s">
        <v>1093</v>
      </c>
      <c r="E59" s="394"/>
      <c r="F59" s="394"/>
      <c r="G59" s="394"/>
      <c r="H59" s="394"/>
      <c r="I59" s="394"/>
      <c r="J59" s="394"/>
      <c r="K59" s="268"/>
    </row>
    <row r="60" spans="2:11" s="1" customFormat="1" ht="15" customHeight="1">
      <c r="B60" s="267"/>
      <c r="C60" s="272"/>
      <c r="D60" s="394" t="s">
        <v>1094</v>
      </c>
      <c r="E60" s="394"/>
      <c r="F60" s="394"/>
      <c r="G60" s="394"/>
      <c r="H60" s="394"/>
      <c r="I60" s="394"/>
      <c r="J60" s="394"/>
      <c r="K60" s="268"/>
    </row>
    <row r="61" spans="2:11" s="1" customFormat="1" ht="15" customHeight="1">
      <c r="B61" s="267"/>
      <c r="C61" s="272"/>
      <c r="D61" s="394" t="s">
        <v>1095</v>
      </c>
      <c r="E61" s="394"/>
      <c r="F61" s="394"/>
      <c r="G61" s="394"/>
      <c r="H61" s="394"/>
      <c r="I61" s="394"/>
      <c r="J61" s="394"/>
      <c r="K61" s="268"/>
    </row>
    <row r="62" spans="2:11" s="1" customFormat="1" ht="15" customHeight="1">
      <c r="B62" s="267"/>
      <c r="C62" s="272"/>
      <c r="D62" s="396" t="s">
        <v>1096</v>
      </c>
      <c r="E62" s="396"/>
      <c r="F62" s="396"/>
      <c r="G62" s="396"/>
      <c r="H62" s="396"/>
      <c r="I62" s="396"/>
      <c r="J62" s="396"/>
      <c r="K62" s="268"/>
    </row>
    <row r="63" spans="2:11" s="1" customFormat="1" ht="15" customHeight="1">
      <c r="B63" s="267"/>
      <c r="C63" s="272"/>
      <c r="D63" s="394" t="s">
        <v>1097</v>
      </c>
      <c r="E63" s="394"/>
      <c r="F63" s="394"/>
      <c r="G63" s="394"/>
      <c r="H63" s="394"/>
      <c r="I63" s="394"/>
      <c r="J63" s="394"/>
      <c r="K63" s="268"/>
    </row>
    <row r="64" spans="2:11" s="1" customFormat="1" ht="12.75" customHeight="1">
      <c r="B64" s="267"/>
      <c r="C64" s="272"/>
      <c r="D64" s="272"/>
      <c r="E64" s="275"/>
      <c r="F64" s="272"/>
      <c r="G64" s="272"/>
      <c r="H64" s="272"/>
      <c r="I64" s="272"/>
      <c r="J64" s="272"/>
      <c r="K64" s="268"/>
    </row>
    <row r="65" spans="2:11" s="1" customFormat="1" ht="15" customHeight="1">
      <c r="B65" s="267"/>
      <c r="C65" s="272"/>
      <c r="D65" s="394" t="s">
        <v>1098</v>
      </c>
      <c r="E65" s="394"/>
      <c r="F65" s="394"/>
      <c r="G65" s="394"/>
      <c r="H65" s="394"/>
      <c r="I65" s="394"/>
      <c r="J65" s="394"/>
      <c r="K65" s="268"/>
    </row>
    <row r="66" spans="2:11" s="1" customFormat="1" ht="15" customHeight="1">
      <c r="B66" s="267"/>
      <c r="C66" s="272"/>
      <c r="D66" s="396" t="s">
        <v>1099</v>
      </c>
      <c r="E66" s="396"/>
      <c r="F66" s="396"/>
      <c r="G66" s="396"/>
      <c r="H66" s="396"/>
      <c r="I66" s="396"/>
      <c r="J66" s="396"/>
      <c r="K66" s="268"/>
    </row>
    <row r="67" spans="2:11" s="1" customFormat="1" ht="15" customHeight="1">
      <c r="B67" s="267"/>
      <c r="C67" s="272"/>
      <c r="D67" s="394" t="s">
        <v>1100</v>
      </c>
      <c r="E67" s="394"/>
      <c r="F67" s="394"/>
      <c r="G67" s="394"/>
      <c r="H67" s="394"/>
      <c r="I67" s="394"/>
      <c r="J67" s="394"/>
      <c r="K67" s="268"/>
    </row>
    <row r="68" spans="2:11" s="1" customFormat="1" ht="15" customHeight="1">
      <c r="B68" s="267"/>
      <c r="C68" s="272"/>
      <c r="D68" s="394" t="s">
        <v>1101</v>
      </c>
      <c r="E68" s="394"/>
      <c r="F68" s="394"/>
      <c r="G68" s="394"/>
      <c r="H68" s="394"/>
      <c r="I68" s="394"/>
      <c r="J68" s="394"/>
      <c r="K68" s="268"/>
    </row>
    <row r="69" spans="2:11" s="1" customFormat="1" ht="15" customHeight="1">
      <c r="B69" s="267"/>
      <c r="C69" s="272"/>
      <c r="D69" s="394" t="s">
        <v>1102</v>
      </c>
      <c r="E69" s="394"/>
      <c r="F69" s="394"/>
      <c r="G69" s="394"/>
      <c r="H69" s="394"/>
      <c r="I69" s="394"/>
      <c r="J69" s="394"/>
      <c r="K69" s="268"/>
    </row>
    <row r="70" spans="2:11" s="1" customFormat="1" ht="15" customHeight="1">
      <c r="B70" s="267"/>
      <c r="C70" s="272"/>
      <c r="D70" s="394" t="s">
        <v>1103</v>
      </c>
      <c r="E70" s="394"/>
      <c r="F70" s="394"/>
      <c r="G70" s="394"/>
      <c r="H70" s="394"/>
      <c r="I70" s="394"/>
      <c r="J70" s="394"/>
      <c r="K70" s="268"/>
    </row>
    <row r="71" spans="2:11" s="1" customFormat="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spans="2:11" s="1" customFormat="1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spans="2:11" s="1" customFormat="1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pans="2:11" s="1" customFormat="1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spans="2:11" s="1" customFormat="1" ht="45" customHeight="1">
      <c r="B75" s="284"/>
      <c r="C75" s="389" t="s">
        <v>1104</v>
      </c>
      <c r="D75" s="389"/>
      <c r="E75" s="389"/>
      <c r="F75" s="389"/>
      <c r="G75" s="389"/>
      <c r="H75" s="389"/>
      <c r="I75" s="389"/>
      <c r="J75" s="389"/>
      <c r="K75" s="285"/>
    </row>
    <row r="76" spans="2:11" s="1" customFormat="1" ht="17.25" customHeight="1">
      <c r="B76" s="284"/>
      <c r="C76" s="286" t="s">
        <v>1105</v>
      </c>
      <c r="D76" s="286"/>
      <c r="E76" s="286"/>
      <c r="F76" s="286" t="s">
        <v>1106</v>
      </c>
      <c r="G76" s="287"/>
      <c r="H76" s="286" t="s">
        <v>51</v>
      </c>
      <c r="I76" s="286" t="s">
        <v>54</v>
      </c>
      <c r="J76" s="286" t="s">
        <v>1107</v>
      </c>
      <c r="K76" s="285"/>
    </row>
    <row r="77" spans="2:11" s="1" customFormat="1" ht="17.25" customHeight="1">
      <c r="B77" s="284"/>
      <c r="C77" s="288" t="s">
        <v>1108</v>
      </c>
      <c r="D77" s="288"/>
      <c r="E77" s="288"/>
      <c r="F77" s="289" t="s">
        <v>1109</v>
      </c>
      <c r="G77" s="290"/>
      <c r="H77" s="288"/>
      <c r="I77" s="288"/>
      <c r="J77" s="288" t="s">
        <v>1110</v>
      </c>
      <c r="K77" s="285"/>
    </row>
    <row r="78" spans="2:11" s="1" customFormat="1" ht="5.25" customHeight="1">
      <c r="B78" s="284"/>
      <c r="C78" s="291"/>
      <c r="D78" s="291"/>
      <c r="E78" s="291"/>
      <c r="F78" s="291"/>
      <c r="G78" s="292"/>
      <c r="H78" s="291"/>
      <c r="I78" s="291"/>
      <c r="J78" s="291"/>
      <c r="K78" s="285"/>
    </row>
    <row r="79" spans="2:11" s="1" customFormat="1" ht="15" customHeight="1">
      <c r="B79" s="284"/>
      <c r="C79" s="273" t="s">
        <v>50</v>
      </c>
      <c r="D79" s="291"/>
      <c r="E79" s="291"/>
      <c r="F79" s="293" t="s">
        <v>1111</v>
      </c>
      <c r="G79" s="292"/>
      <c r="H79" s="273" t="s">
        <v>1112</v>
      </c>
      <c r="I79" s="273" t="s">
        <v>1113</v>
      </c>
      <c r="J79" s="273">
        <v>20</v>
      </c>
      <c r="K79" s="285"/>
    </row>
    <row r="80" spans="2:11" s="1" customFormat="1" ht="15" customHeight="1">
      <c r="B80" s="284"/>
      <c r="C80" s="273" t="s">
        <v>1114</v>
      </c>
      <c r="D80" s="273"/>
      <c r="E80" s="273"/>
      <c r="F80" s="293" t="s">
        <v>1111</v>
      </c>
      <c r="G80" s="292"/>
      <c r="H80" s="273" t="s">
        <v>1115</v>
      </c>
      <c r="I80" s="273" t="s">
        <v>1113</v>
      </c>
      <c r="J80" s="273">
        <v>120</v>
      </c>
      <c r="K80" s="285"/>
    </row>
    <row r="81" spans="2:11" s="1" customFormat="1" ht="15" customHeight="1">
      <c r="B81" s="294"/>
      <c r="C81" s="273" t="s">
        <v>1116</v>
      </c>
      <c r="D81" s="273"/>
      <c r="E81" s="273"/>
      <c r="F81" s="293" t="s">
        <v>1117</v>
      </c>
      <c r="G81" s="292"/>
      <c r="H81" s="273" t="s">
        <v>1118</v>
      </c>
      <c r="I81" s="273" t="s">
        <v>1113</v>
      </c>
      <c r="J81" s="273">
        <v>50</v>
      </c>
      <c r="K81" s="285"/>
    </row>
    <row r="82" spans="2:11" s="1" customFormat="1" ht="15" customHeight="1">
      <c r="B82" s="294"/>
      <c r="C82" s="273" t="s">
        <v>1119</v>
      </c>
      <c r="D82" s="273"/>
      <c r="E82" s="273"/>
      <c r="F82" s="293" t="s">
        <v>1111</v>
      </c>
      <c r="G82" s="292"/>
      <c r="H82" s="273" t="s">
        <v>1120</v>
      </c>
      <c r="I82" s="273" t="s">
        <v>1121</v>
      </c>
      <c r="J82" s="273"/>
      <c r="K82" s="285"/>
    </row>
    <row r="83" spans="2:11" s="1" customFormat="1" ht="15" customHeight="1">
      <c r="B83" s="294"/>
      <c r="C83" s="295" t="s">
        <v>1122</v>
      </c>
      <c r="D83" s="295"/>
      <c r="E83" s="295"/>
      <c r="F83" s="296" t="s">
        <v>1117</v>
      </c>
      <c r="G83" s="295"/>
      <c r="H83" s="295" t="s">
        <v>1123</v>
      </c>
      <c r="I83" s="295" t="s">
        <v>1113</v>
      </c>
      <c r="J83" s="295">
        <v>15</v>
      </c>
      <c r="K83" s="285"/>
    </row>
    <row r="84" spans="2:11" s="1" customFormat="1" ht="15" customHeight="1">
      <c r="B84" s="294"/>
      <c r="C84" s="295" t="s">
        <v>1124</v>
      </c>
      <c r="D84" s="295"/>
      <c r="E84" s="295"/>
      <c r="F84" s="296" t="s">
        <v>1117</v>
      </c>
      <c r="G84" s="295"/>
      <c r="H84" s="295" t="s">
        <v>1125</v>
      </c>
      <c r="I84" s="295" t="s">
        <v>1113</v>
      </c>
      <c r="J84" s="295">
        <v>15</v>
      </c>
      <c r="K84" s="285"/>
    </row>
    <row r="85" spans="2:11" s="1" customFormat="1" ht="15" customHeight="1">
      <c r="B85" s="294"/>
      <c r="C85" s="295" t="s">
        <v>1126</v>
      </c>
      <c r="D85" s="295"/>
      <c r="E85" s="295"/>
      <c r="F85" s="296" t="s">
        <v>1117</v>
      </c>
      <c r="G85" s="295"/>
      <c r="H85" s="295" t="s">
        <v>1127</v>
      </c>
      <c r="I85" s="295" t="s">
        <v>1113</v>
      </c>
      <c r="J85" s="295">
        <v>20</v>
      </c>
      <c r="K85" s="285"/>
    </row>
    <row r="86" spans="2:11" s="1" customFormat="1" ht="15" customHeight="1">
      <c r="B86" s="294"/>
      <c r="C86" s="295" t="s">
        <v>1128</v>
      </c>
      <c r="D86" s="295"/>
      <c r="E86" s="295"/>
      <c r="F86" s="296" t="s">
        <v>1117</v>
      </c>
      <c r="G86" s="295"/>
      <c r="H86" s="295" t="s">
        <v>1129</v>
      </c>
      <c r="I86" s="295" t="s">
        <v>1113</v>
      </c>
      <c r="J86" s="295">
        <v>20</v>
      </c>
      <c r="K86" s="285"/>
    </row>
    <row r="87" spans="2:11" s="1" customFormat="1" ht="15" customHeight="1">
      <c r="B87" s="294"/>
      <c r="C87" s="273" t="s">
        <v>1130</v>
      </c>
      <c r="D87" s="273"/>
      <c r="E87" s="273"/>
      <c r="F87" s="293" t="s">
        <v>1117</v>
      </c>
      <c r="G87" s="292"/>
      <c r="H87" s="273" t="s">
        <v>1131</v>
      </c>
      <c r="I87" s="273" t="s">
        <v>1113</v>
      </c>
      <c r="J87" s="273">
        <v>50</v>
      </c>
      <c r="K87" s="285"/>
    </row>
    <row r="88" spans="2:11" s="1" customFormat="1" ht="15" customHeight="1">
      <c r="B88" s="294"/>
      <c r="C88" s="273" t="s">
        <v>1132</v>
      </c>
      <c r="D88" s="273"/>
      <c r="E88" s="273"/>
      <c r="F88" s="293" t="s">
        <v>1117</v>
      </c>
      <c r="G88" s="292"/>
      <c r="H88" s="273" t="s">
        <v>1133</v>
      </c>
      <c r="I88" s="273" t="s">
        <v>1113</v>
      </c>
      <c r="J88" s="273">
        <v>20</v>
      </c>
      <c r="K88" s="285"/>
    </row>
    <row r="89" spans="2:11" s="1" customFormat="1" ht="15" customHeight="1">
      <c r="B89" s="294"/>
      <c r="C89" s="273" t="s">
        <v>1134</v>
      </c>
      <c r="D89" s="273"/>
      <c r="E89" s="273"/>
      <c r="F89" s="293" t="s">
        <v>1117</v>
      </c>
      <c r="G89" s="292"/>
      <c r="H89" s="273" t="s">
        <v>1135</v>
      </c>
      <c r="I89" s="273" t="s">
        <v>1113</v>
      </c>
      <c r="J89" s="273">
        <v>20</v>
      </c>
      <c r="K89" s="285"/>
    </row>
    <row r="90" spans="2:11" s="1" customFormat="1" ht="15" customHeight="1">
      <c r="B90" s="294"/>
      <c r="C90" s="273" t="s">
        <v>1136</v>
      </c>
      <c r="D90" s="273"/>
      <c r="E90" s="273"/>
      <c r="F90" s="293" t="s">
        <v>1117</v>
      </c>
      <c r="G90" s="292"/>
      <c r="H90" s="273" t="s">
        <v>1137</v>
      </c>
      <c r="I90" s="273" t="s">
        <v>1113</v>
      </c>
      <c r="J90" s="273">
        <v>50</v>
      </c>
      <c r="K90" s="285"/>
    </row>
    <row r="91" spans="2:11" s="1" customFormat="1" ht="15" customHeight="1">
      <c r="B91" s="294"/>
      <c r="C91" s="273" t="s">
        <v>1138</v>
      </c>
      <c r="D91" s="273"/>
      <c r="E91" s="273"/>
      <c r="F91" s="293" t="s">
        <v>1117</v>
      </c>
      <c r="G91" s="292"/>
      <c r="H91" s="273" t="s">
        <v>1138</v>
      </c>
      <c r="I91" s="273" t="s">
        <v>1113</v>
      </c>
      <c r="J91" s="273">
        <v>50</v>
      </c>
      <c r="K91" s="285"/>
    </row>
    <row r="92" spans="2:11" s="1" customFormat="1" ht="15" customHeight="1">
      <c r="B92" s="294"/>
      <c r="C92" s="273" t="s">
        <v>1139</v>
      </c>
      <c r="D92" s="273"/>
      <c r="E92" s="273"/>
      <c r="F92" s="293" t="s">
        <v>1117</v>
      </c>
      <c r="G92" s="292"/>
      <c r="H92" s="273" t="s">
        <v>1140</v>
      </c>
      <c r="I92" s="273" t="s">
        <v>1113</v>
      </c>
      <c r="J92" s="273">
        <v>255</v>
      </c>
      <c r="K92" s="285"/>
    </row>
    <row r="93" spans="2:11" s="1" customFormat="1" ht="15" customHeight="1">
      <c r="B93" s="294"/>
      <c r="C93" s="273" t="s">
        <v>1141</v>
      </c>
      <c r="D93" s="273"/>
      <c r="E93" s="273"/>
      <c r="F93" s="293" t="s">
        <v>1111</v>
      </c>
      <c r="G93" s="292"/>
      <c r="H93" s="273" t="s">
        <v>1142</v>
      </c>
      <c r="I93" s="273" t="s">
        <v>1143</v>
      </c>
      <c r="J93" s="273"/>
      <c r="K93" s="285"/>
    </row>
    <row r="94" spans="2:11" s="1" customFormat="1" ht="15" customHeight="1">
      <c r="B94" s="294"/>
      <c r="C94" s="273" t="s">
        <v>1144</v>
      </c>
      <c r="D94" s="273"/>
      <c r="E94" s="273"/>
      <c r="F94" s="293" t="s">
        <v>1111</v>
      </c>
      <c r="G94" s="292"/>
      <c r="H94" s="273" t="s">
        <v>1145</v>
      </c>
      <c r="I94" s="273" t="s">
        <v>1146</v>
      </c>
      <c r="J94" s="273"/>
      <c r="K94" s="285"/>
    </row>
    <row r="95" spans="2:11" s="1" customFormat="1" ht="15" customHeight="1">
      <c r="B95" s="294"/>
      <c r="C95" s="273" t="s">
        <v>1147</v>
      </c>
      <c r="D95" s="273"/>
      <c r="E95" s="273"/>
      <c r="F95" s="293" t="s">
        <v>1111</v>
      </c>
      <c r="G95" s="292"/>
      <c r="H95" s="273" t="s">
        <v>1147</v>
      </c>
      <c r="I95" s="273" t="s">
        <v>1146</v>
      </c>
      <c r="J95" s="273"/>
      <c r="K95" s="285"/>
    </row>
    <row r="96" spans="2:11" s="1" customFormat="1" ht="15" customHeight="1">
      <c r="B96" s="294"/>
      <c r="C96" s="273" t="s">
        <v>35</v>
      </c>
      <c r="D96" s="273"/>
      <c r="E96" s="273"/>
      <c r="F96" s="293" t="s">
        <v>1111</v>
      </c>
      <c r="G96" s="292"/>
      <c r="H96" s="273" t="s">
        <v>1148</v>
      </c>
      <c r="I96" s="273" t="s">
        <v>1146</v>
      </c>
      <c r="J96" s="273"/>
      <c r="K96" s="285"/>
    </row>
    <row r="97" spans="2:11" s="1" customFormat="1" ht="15" customHeight="1">
      <c r="B97" s="294"/>
      <c r="C97" s="273" t="s">
        <v>45</v>
      </c>
      <c r="D97" s="273"/>
      <c r="E97" s="273"/>
      <c r="F97" s="293" t="s">
        <v>1111</v>
      </c>
      <c r="G97" s="292"/>
      <c r="H97" s="273" t="s">
        <v>1149</v>
      </c>
      <c r="I97" s="273" t="s">
        <v>1146</v>
      </c>
      <c r="J97" s="273"/>
      <c r="K97" s="285"/>
    </row>
    <row r="98" spans="2:11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pans="2:11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pans="2:11" s="1" customFormat="1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pans="2:11" s="1" customFormat="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spans="2:11" s="1" customFormat="1" ht="45" customHeight="1">
      <c r="B102" s="284"/>
      <c r="C102" s="389" t="s">
        <v>1150</v>
      </c>
      <c r="D102" s="389"/>
      <c r="E102" s="389"/>
      <c r="F102" s="389"/>
      <c r="G102" s="389"/>
      <c r="H102" s="389"/>
      <c r="I102" s="389"/>
      <c r="J102" s="389"/>
      <c r="K102" s="285"/>
    </row>
    <row r="103" spans="2:11" s="1" customFormat="1" ht="17.25" customHeight="1">
      <c r="B103" s="284"/>
      <c r="C103" s="286" t="s">
        <v>1105</v>
      </c>
      <c r="D103" s="286"/>
      <c r="E103" s="286"/>
      <c r="F103" s="286" t="s">
        <v>1106</v>
      </c>
      <c r="G103" s="287"/>
      <c r="H103" s="286" t="s">
        <v>51</v>
      </c>
      <c r="I103" s="286" t="s">
        <v>54</v>
      </c>
      <c r="J103" s="286" t="s">
        <v>1107</v>
      </c>
      <c r="K103" s="285"/>
    </row>
    <row r="104" spans="2:11" s="1" customFormat="1" ht="17.25" customHeight="1">
      <c r="B104" s="284"/>
      <c r="C104" s="288" t="s">
        <v>1108</v>
      </c>
      <c r="D104" s="288"/>
      <c r="E104" s="288"/>
      <c r="F104" s="289" t="s">
        <v>1109</v>
      </c>
      <c r="G104" s="290"/>
      <c r="H104" s="288"/>
      <c r="I104" s="288"/>
      <c r="J104" s="288" t="s">
        <v>1110</v>
      </c>
      <c r="K104" s="285"/>
    </row>
    <row r="105" spans="2:11" s="1" customFormat="1" ht="5.25" customHeight="1">
      <c r="B105" s="284"/>
      <c r="C105" s="286"/>
      <c r="D105" s="286"/>
      <c r="E105" s="286"/>
      <c r="F105" s="286"/>
      <c r="G105" s="302"/>
      <c r="H105" s="286"/>
      <c r="I105" s="286"/>
      <c r="J105" s="286"/>
      <c r="K105" s="285"/>
    </row>
    <row r="106" spans="2:11" s="1" customFormat="1" ht="15" customHeight="1">
      <c r="B106" s="284"/>
      <c r="C106" s="273" t="s">
        <v>50</v>
      </c>
      <c r="D106" s="291"/>
      <c r="E106" s="291"/>
      <c r="F106" s="293" t="s">
        <v>1111</v>
      </c>
      <c r="G106" s="302"/>
      <c r="H106" s="273" t="s">
        <v>1151</v>
      </c>
      <c r="I106" s="273" t="s">
        <v>1113</v>
      </c>
      <c r="J106" s="273">
        <v>20</v>
      </c>
      <c r="K106" s="285"/>
    </row>
    <row r="107" spans="2:11" s="1" customFormat="1" ht="15" customHeight="1">
      <c r="B107" s="284"/>
      <c r="C107" s="273" t="s">
        <v>1114</v>
      </c>
      <c r="D107" s="273"/>
      <c r="E107" s="273"/>
      <c r="F107" s="293" t="s">
        <v>1111</v>
      </c>
      <c r="G107" s="273"/>
      <c r="H107" s="273" t="s">
        <v>1151</v>
      </c>
      <c r="I107" s="273" t="s">
        <v>1113</v>
      </c>
      <c r="J107" s="273">
        <v>120</v>
      </c>
      <c r="K107" s="285"/>
    </row>
    <row r="108" spans="2:11" s="1" customFormat="1" ht="15" customHeight="1">
      <c r="B108" s="294"/>
      <c r="C108" s="273" t="s">
        <v>1116</v>
      </c>
      <c r="D108" s="273"/>
      <c r="E108" s="273"/>
      <c r="F108" s="293" t="s">
        <v>1117</v>
      </c>
      <c r="G108" s="273"/>
      <c r="H108" s="273" t="s">
        <v>1151</v>
      </c>
      <c r="I108" s="273" t="s">
        <v>1113</v>
      </c>
      <c r="J108" s="273">
        <v>50</v>
      </c>
      <c r="K108" s="285"/>
    </row>
    <row r="109" spans="2:11" s="1" customFormat="1" ht="15" customHeight="1">
      <c r="B109" s="294"/>
      <c r="C109" s="273" t="s">
        <v>1119</v>
      </c>
      <c r="D109" s="273"/>
      <c r="E109" s="273"/>
      <c r="F109" s="293" t="s">
        <v>1111</v>
      </c>
      <c r="G109" s="273"/>
      <c r="H109" s="273" t="s">
        <v>1151</v>
      </c>
      <c r="I109" s="273" t="s">
        <v>1121</v>
      </c>
      <c r="J109" s="273"/>
      <c r="K109" s="285"/>
    </row>
    <row r="110" spans="2:11" s="1" customFormat="1" ht="15" customHeight="1">
      <c r="B110" s="294"/>
      <c r="C110" s="273" t="s">
        <v>1130</v>
      </c>
      <c r="D110" s="273"/>
      <c r="E110" s="273"/>
      <c r="F110" s="293" t="s">
        <v>1117</v>
      </c>
      <c r="G110" s="273"/>
      <c r="H110" s="273" t="s">
        <v>1151</v>
      </c>
      <c r="I110" s="273" t="s">
        <v>1113</v>
      </c>
      <c r="J110" s="273">
        <v>50</v>
      </c>
      <c r="K110" s="285"/>
    </row>
    <row r="111" spans="2:11" s="1" customFormat="1" ht="15" customHeight="1">
      <c r="B111" s="294"/>
      <c r="C111" s="273" t="s">
        <v>1138</v>
      </c>
      <c r="D111" s="273"/>
      <c r="E111" s="273"/>
      <c r="F111" s="293" t="s">
        <v>1117</v>
      </c>
      <c r="G111" s="273"/>
      <c r="H111" s="273" t="s">
        <v>1151</v>
      </c>
      <c r="I111" s="273" t="s">
        <v>1113</v>
      </c>
      <c r="J111" s="273">
        <v>50</v>
      </c>
      <c r="K111" s="285"/>
    </row>
    <row r="112" spans="2:11" s="1" customFormat="1" ht="15" customHeight="1">
      <c r="B112" s="294"/>
      <c r="C112" s="273" t="s">
        <v>1136</v>
      </c>
      <c r="D112" s="273"/>
      <c r="E112" s="273"/>
      <c r="F112" s="293" t="s">
        <v>1117</v>
      </c>
      <c r="G112" s="273"/>
      <c r="H112" s="273" t="s">
        <v>1151</v>
      </c>
      <c r="I112" s="273" t="s">
        <v>1113</v>
      </c>
      <c r="J112" s="273">
        <v>50</v>
      </c>
      <c r="K112" s="285"/>
    </row>
    <row r="113" spans="2:11" s="1" customFormat="1" ht="15" customHeight="1">
      <c r="B113" s="294"/>
      <c r="C113" s="273" t="s">
        <v>50</v>
      </c>
      <c r="D113" s="273"/>
      <c r="E113" s="273"/>
      <c r="F113" s="293" t="s">
        <v>1111</v>
      </c>
      <c r="G113" s="273"/>
      <c r="H113" s="273" t="s">
        <v>1152</v>
      </c>
      <c r="I113" s="273" t="s">
        <v>1113</v>
      </c>
      <c r="J113" s="273">
        <v>20</v>
      </c>
      <c r="K113" s="285"/>
    </row>
    <row r="114" spans="2:11" s="1" customFormat="1" ht="15" customHeight="1">
      <c r="B114" s="294"/>
      <c r="C114" s="273" t="s">
        <v>1153</v>
      </c>
      <c r="D114" s="273"/>
      <c r="E114" s="273"/>
      <c r="F114" s="293" t="s">
        <v>1111</v>
      </c>
      <c r="G114" s="273"/>
      <c r="H114" s="273" t="s">
        <v>1154</v>
      </c>
      <c r="I114" s="273" t="s">
        <v>1113</v>
      </c>
      <c r="J114" s="273">
        <v>120</v>
      </c>
      <c r="K114" s="285"/>
    </row>
    <row r="115" spans="2:11" s="1" customFormat="1" ht="15" customHeight="1">
      <c r="B115" s="294"/>
      <c r="C115" s="273" t="s">
        <v>35</v>
      </c>
      <c r="D115" s="273"/>
      <c r="E115" s="273"/>
      <c r="F115" s="293" t="s">
        <v>1111</v>
      </c>
      <c r="G115" s="273"/>
      <c r="H115" s="273" t="s">
        <v>1155</v>
      </c>
      <c r="I115" s="273" t="s">
        <v>1146</v>
      </c>
      <c r="J115" s="273"/>
      <c r="K115" s="285"/>
    </row>
    <row r="116" spans="2:11" s="1" customFormat="1" ht="15" customHeight="1">
      <c r="B116" s="294"/>
      <c r="C116" s="273" t="s">
        <v>45</v>
      </c>
      <c r="D116" s="273"/>
      <c r="E116" s="273"/>
      <c r="F116" s="293" t="s">
        <v>1111</v>
      </c>
      <c r="G116" s="273"/>
      <c r="H116" s="273" t="s">
        <v>1156</v>
      </c>
      <c r="I116" s="273" t="s">
        <v>1146</v>
      </c>
      <c r="J116" s="273"/>
      <c r="K116" s="285"/>
    </row>
    <row r="117" spans="2:11" s="1" customFormat="1" ht="15" customHeight="1">
      <c r="B117" s="294"/>
      <c r="C117" s="273" t="s">
        <v>54</v>
      </c>
      <c r="D117" s="273"/>
      <c r="E117" s="273"/>
      <c r="F117" s="293" t="s">
        <v>1111</v>
      </c>
      <c r="G117" s="273"/>
      <c r="H117" s="273" t="s">
        <v>1157</v>
      </c>
      <c r="I117" s="273" t="s">
        <v>1158</v>
      </c>
      <c r="J117" s="273"/>
      <c r="K117" s="285"/>
    </row>
    <row r="118" spans="2:11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pans="2:11" s="1" customFormat="1" ht="18.75" customHeight="1">
      <c r="B119" s="304"/>
      <c r="C119" s="270"/>
      <c r="D119" s="270"/>
      <c r="E119" s="270"/>
      <c r="F119" s="305"/>
      <c r="G119" s="270"/>
      <c r="H119" s="270"/>
      <c r="I119" s="270"/>
      <c r="J119" s="270"/>
      <c r="K119" s="304"/>
    </row>
    <row r="120" spans="2:11" s="1" customFormat="1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spans="2:1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pans="2:11" s="1" customFormat="1" ht="45" customHeight="1">
      <c r="B122" s="309"/>
      <c r="C122" s="390" t="s">
        <v>1159</v>
      </c>
      <c r="D122" s="390"/>
      <c r="E122" s="390"/>
      <c r="F122" s="390"/>
      <c r="G122" s="390"/>
      <c r="H122" s="390"/>
      <c r="I122" s="390"/>
      <c r="J122" s="390"/>
      <c r="K122" s="310"/>
    </row>
    <row r="123" spans="2:11" s="1" customFormat="1" ht="17.25" customHeight="1">
      <c r="B123" s="311"/>
      <c r="C123" s="286" t="s">
        <v>1105</v>
      </c>
      <c r="D123" s="286"/>
      <c r="E123" s="286"/>
      <c r="F123" s="286" t="s">
        <v>1106</v>
      </c>
      <c r="G123" s="287"/>
      <c r="H123" s="286" t="s">
        <v>51</v>
      </c>
      <c r="I123" s="286" t="s">
        <v>54</v>
      </c>
      <c r="J123" s="286" t="s">
        <v>1107</v>
      </c>
      <c r="K123" s="312"/>
    </row>
    <row r="124" spans="2:11" s="1" customFormat="1" ht="17.25" customHeight="1">
      <c r="B124" s="311"/>
      <c r="C124" s="288" t="s">
        <v>1108</v>
      </c>
      <c r="D124" s="288"/>
      <c r="E124" s="288"/>
      <c r="F124" s="289" t="s">
        <v>1109</v>
      </c>
      <c r="G124" s="290"/>
      <c r="H124" s="288"/>
      <c r="I124" s="288"/>
      <c r="J124" s="288" t="s">
        <v>1110</v>
      </c>
      <c r="K124" s="312"/>
    </row>
    <row r="125" spans="2:11" s="1" customFormat="1" ht="5.25" customHeight="1">
      <c r="B125" s="313"/>
      <c r="C125" s="291"/>
      <c r="D125" s="291"/>
      <c r="E125" s="291"/>
      <c r="F125" s="291"/>
      <c r="G125" s="273"/>
      <c r="H125" s="291"/>
      <c r="I125" s="291"/>
      <c r="J125" s="291"/>
      <c r="K125" s="314"/>
    </row>
    <row r="126" spans="2:11" s="1" customFormat="1" ht="15" customHeight="1">
      <c r="B126" s="313"/>
      <c r="C126" s="273" t="s">
        <v>1114</v>
      </c>
      <c r="D126" s="291"/>
      <c r="E126" s="291"/>
      <c r="F126" s="293" t="s">
        <v>1111</v>
      </c>
      <c r="G126" s="273"/>
      <c r="H126" s="273" t="s">
        <v>1151</v>
      </c>
      <c r="I126" s="273" t="s">
        <v>1113</v>
      </c>
      <c r="J126" s="273">
        <v>120</v>
      </c>
      <c r="K126" s="315"/>
    </row>
    <row r="127" spans="2:11" s="1" customFormat="1" ht="15" customHeight="1">
      <c r="B127" s="313"/>
      <c r="C127" s="273" t="s">
        <v>1160</v>
      </c>
      <c r="D127" s="273"/>
      <c r="E127" s="273"/>
      <c r="F127" s="293" t="s">
        <v>1111</v>
      </c>
      <c r="G127" s="273"/>
      <c r="H127" s="273" t="s">
        <v>1161</v>
      </c>
      <c r="I127" s="273" t="s">
        <v>1113</v>
      </c>
      <c r="J127" s="273" t="s">
        <v>1162</v>
      </c>
      <c r="K127" s="315"/>
    </row>
    <row r="128" spans="2:11" s="1" customFormat="1" ht="15" customHeight="1">
      <c r="B128" s="313"/>
      <c r="C128" s="273" t="s">
        <v>1059</v>
      </c>
      <c r="D128" s="273"/>
      <c r="E128" s="273"/>
      <c r="F128" s="293" t="s">
        <v>1111</v>
      </c>
      <c r="G128" s="273"/>
      <c r="H128" s="273" t="s">
        <v>1163</v>
      </c>
      <c r="I128" s="273" t="s">
        <v>1113</v>
      </c>
      <c r="J128" s="273" t="s">
        <v>1162</v>
      </c>
      <c r="K128" s="315"/>
    </row>
    <row r="129" spans="2:11" s="1" customFormat="1" ht="15" customHeight="1">
      <c r="B129" s="313"/>
      <c r="C129" s="273" t="s">
        <v>1122</v>
      </c>
      <c r="D129" s="273"/>
      <c r="E129" s="273"/>
      <c r="F129" s="293" t="s">
        <v>1117</v>
      </c>
      <c r="G129" s="273"/>
      <c r="H129" s="273" t="s">
        <v>1123</v>
      </c>
      <c r="I129" s="273" t="s">
        <v>1113</v>
      </c>
      <c r="J129" s="273">
        <v>15</v>
      </c>
      <c r="K129" s="315"/>
    </row>
    <row r="130" spans="2:11" s="1" customFormat="1" ht="15" customHeight="1">
      <c r="B130" s="313"/>
      <c r="C130" s="295" t="s">
        <v>1124</v>
      </c>
      <c r="D130" s="295"/>
      <c r="E130" s="295"/>
      <c r="F130" s="296" t="s">
        <v>1117</v>
      </c>
      <c r="G130" s="295"/>
      <c r="H130" s="295" t="s">
        <v>1125</v>
      </c>
      <c r="I130" s="295" t="s">
        <v>1113</v>
      </c>
      <c r="J130" s="295">
        <v>15</v>
      </c>
      <c r="K130" s="315"/>
    </row>
    <row r="131" spans="2:11" s="1" customFormat="1" ht="15" customHeight="1">
      <c r="B131" s="313"/>
      <c r="C131" s="295" t="s">
        <v>1126</v>
      </c>
      <c r="D131" s="295"/>
      <c r="E131" s="295"/>
      <c r="F131" s="296" t="s">
        <v>1117</v>
      </c>
      <c r="G131" s="295"/>
      <c r="H131" s="295" t="s">
        <v>1127</v>
      </c>
      <c r="I131" s="295" t="s">
        <v>1113</v>
      </c>
      <c r="J131" s="295">
        <v>20</v>
      </c>
      <c r="K131" s="315"/>
    </row>
    <row r="132" spans="2:11" s="1" customFormat="1" ht="15" customHeight="1">
      <c r="B132" s="313"/>
      <c r="C132" s="295" t="s">
        <v>1128</v>
      </c>
      <c r="D132" s="295"/>
      <c r="E132" s="295"/>
      <c r="F132" s="296" t="s">
        <v>1117</v>
      </c>
      <c r="G132" s="295"/>
      <c r="H132" s="295" t="s">
        <v>1129</v>
      </c>
      <c r="I132" s="295" t="s">
        <v>1113</v>
      </c>
      <c r="J132" s="295">
        <v>20</v>
      </c>
      <c r="K132" s="315"/>
    </row>
    <row r="133" spans="2:11" s="1" customFormat="1" ht="15" customHeight="1">
      <c r="B133" s="313"/>
      <c r="C133" s="273" t="s">
        <v>1116</v>
      </c>
      <c r="D133" s="273"/>
      <c r="E133" s="273"/>
      <c r="F133" s="293" t="s">
        <v>1117</v>
      </c>
      <c r="G133" s="273"/>
      <c r="H133" s="273" t="s">
        <v>1151</v>
      </c>
      <c r="I133" s="273" t="s">
        <v>1113</v>
      </c>
      <c r="J133" s="273">
        <v>50</v>
      </c>
      <c r="K133" s="315"/>
    </row>
    <row r="134" spans="2:11" s="1" customFormat="1" ht="15" customHeight="1">
      <c r="B134" s="313"/>
      <c r="C134" s="273" t="s">
        <v>1130</v>
      </c>
      <c r="D134" s="273"/>
      <c r="E134" s="273"/>
      <c r="F134" s="293" t="s">
        <v>1117</v>
      </c>
      <c r="G134" s="273"/>
      <c r="H134" s="273" t="s">
        <v>1151</v>
      </c>
      <c r="I134" s="273" t="s">
        <v>1113</v>
      </c>
      <c r="J134" s="273">
        <v>50</v>
      </c>
      <c r="K134" s="315"/>
    </row>
    <row r="135" spans="2:11" s="1" customFormat="1" ht="15" customHeight="1">
      <c r="B135" s="313"/>
      <c r="C135" s="273" t="s">
        <v>1136</v>
      </c>
      <c r="D135" s="273"/>
      <c r="E135" s="273"/>
      <c r="F135" s="293" t="s">
        <v>1117</v>
      </c>
      <c r="G135" s="273"/>
      <c r="H135" s="273" t="s">
        <v>1151</v>
      </c>
      <c r="I135" s="273" t="s">
        <v>1113</v>
      </c>
      <c r="J135" s="273">
        <v>50</v>
      </c>
      <c r="K135" s="315"/>
    </row>
    <row r="136" spans="2:11" s="1" customFormat="1" ht="15" customHeight="1">
      <c r="B136" s="313"/>
      <c r="C136" s="273" t="s">
        <v>1138</v>
      </c>
      <c r="D136" s="273"/>
      <c r="E136" s="273"/>
      <c r="F136" s="293" t="s">
        <v>1117</v>
      </c>
      <c r="G136" s="273"/>
      <c r="H136" s="273" t="s">
        <v>1151</v>
      </c>
      <c r="I136" s="273" t="s">
        <v>1113</v>
      </c>
      <c r="J136" s="273">
        <v>50</v>
      </c>
      <c r="K136" s="315"/>
    </row>
    <row r="137" spans="2:11" s="1" customFormat="1" ht="15" customHeight="1">
      <c r="B137" s="313"/>
      <c r="C137" s="273" t="s">
        <v>1139</v>
      </c>
      <c r="D137" s="273"/>
      <c r="E137" s="273"/>
      <c r="F137" s="293" t="s">
        <v>1117</v>
      </c>
      <c r="G137" s="273"/>
      <c r="H137" s="273" t="s">
        <v>1164</v>
      </c>
      <c r="I137" s="273" t="s">
        <v>1113</v>
      </c>
      <c r="J137" s="273">
        <v>255</v>
      </c>
      <c r="K137" s="315"/>
    </row>
    <row r="138" spans="2:11" s="1" customFormat="1" ht="15" customHeight="1">
      <c r="B138" s="313"/>
      <c r="C138" s="273" t="s">
        <v>1141</v>
      </c>
      <c r="D138" s="273"/>
      <c r="E138" s="273"/>
      <c r="F138" s="293" t="s">
        <v>1111</v>
      </c>
      <c r="G138" s="273"/>
      <c r="H138" s="273" t="s">
        <v>1165</v>
      </c>
      <c r="I138" s="273" t="s">
        <v>1143</v>
      </c>
      <c r="J138" s="273"/>
      <c r="K138" s="315"/>
    </row>
    <row r="139" spans="2:11" s="1" customFormat="1" ht="15" customHeight="1">
      <c r="B139" s="313"/>
      <c r="C139" s="273" t="s">
        <v>1144</v>
      </c>
      <c r="D139" s="273"/>
      <c r="E139" s="273"/>
      <c r="F139" s="293" t="s">
        <v>1111</v>
      </c>
      <c r="G139" s="273"/>
      <c r="H139" s="273" t="s">
        <v>1166</v>
      </c>
      <c r="I139" s="273" t="s">
        <v>1146</v>
      </c>
      <c r="J139" s="273"/>
      <c r="K139" s="315"/>
    </row>
    <row r="140" spans="2:11" s="1" customFormat="1" ht="15" customHeight="1">
      <c r="B140" s="313"/>
      <c r="C140" s="273" t="s">
        <v>1147</v>
      </c>
      <c r="D140" s="273"/>
      <c r="E140" s="273"/>
      <c r="F140" s="293" t="s">
        <v>1111</v>
      </c>
      <c r="G140" s="273"/>
      <c r="H140" s="273" t="s">
        <v>1147</v>
      </c>
      <c r="I140" s="273" t="s">
        <v>1146</v>
      </c>
      <c r="J140" s="273"/>
      <c r="K140" s="315"/>
    </row>
    <row r="141" spans="2:11" s="1" customFormat="1" ht="15" customHeight="1">
      <c r="B141" s="313"/>
      <c r="C141" s="273" t="s">
        <v>35</v>
      </c>
      <c r="D141" s="273"/>
      <c r="E141" s="273"/>
      <c r="F141" s="293" t="s">
        <v>1111</v>
      </c>
      <c r="G141" s="273"/>
      <c r="H141" s="273" t="s">
        <v>1167</v>
      </c>
      <c r="I141" s="273" t="s">
        <v>1146</v>
      </c>
      <c r="J141" s="273"/>
      <c r="K141" s="315"/>
    </row>
    <row r="142" spans="2:11" s="1" customFormat="1" ht="15" customHeight="1">
      <c r="B142" s="313"/>
      <c r="C142" s="273" t="s">
        <v>1168</v>
      </c>
      <c r="D142" s="273"/>
      <c r="E142" s="273"/>
      <c r="F142" s="293" t="s">
        <v>1111</v>
      </c>
      <c r="G142" s="273"/>
      <c r="H142" s="273" t="s">
        <v>1169</v>
      </c>
      <c r="I142" s="273" t="s">
        <v>1146</v>
      </c>
      <c r="J142" s="273"/>
      <c r="K142" s="315"/>
    </row>
    <row r="143" spans="2:11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pans="2:11" s="1" customFormat="1" ht="18.75" customHeight="1">
      <c r="B144" s="270"/>
      <c r="C144" s="270"/>
      <c r="D144" s="270"/>
      <c r="E144" s="270"/>
      <c r="F144" s="305"/>
      <c r="G144" s="270"/>
      <c r="H144" s="270"/>
      <c r="I144" s="270"/>
      <c r="J144" s="270"/>
      <c r="K144" s="270"/>
    </row>
    <row r="145" spans="2:11" s="1" customFormat="1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pans="2:11" s="1" customFormat="1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spans="2:11" s="1" customFormat="1" ht="45" customHeight="1">
      <c r="B147" s="284"/>
      <c r="C147" s="389" t="s">
        <v>1170</v>
      </c>
      <c r="D147" s="389"/>
      <c r="E147" s="389"/>
      <c r="F147" s="389"/>
      <c r="G147" s="389"/>
      <c r="H147" s="389"/>
      <c r="I147" s="389"/>
      <c r="J147" s="389"/>
      <c r="K147" s="285"/>
    </row>
    <row r="148" spans="2:11" s="1" customFormat="1" ht="17.25" customHeight="1">
      <c r="B148" s="284"/>
      <c r="C148" s="286" t="s">
        <v>1105</v>
      </c>
      <c r="D148" s="286"/>
      <c r="E148" s="286"/>
      <c r="F148" s="286" t="s">
        <v>1106</v>
      </c>
      <c r="G148" s="287"/>
      <c r="H148" s="286" t="s">
        <v>51</v>
      </c>
      <c r="I148" s="286" t="s">
        <v>54</v>
      </c>
      <c r="J148" s="286" t="s">
        <v>1107</v>
      </c>
      <c r="K148" s="285"/>
    </row>
    <row r="149" spans="2:11" s="1" customFormat="1" ht="17.25" customHeight="1">
      <c r="B149" s="284"/>
      <c r="C149" s="288" t="s">
        <v>1108</v>
      </c>
      <c r="D149" s="288"/>
      <c r="E149" s="288"/>
      <c r="F149" s="289" t="s">
        <v>1109</v>
      </c>
      <c r="G149" s="290"/>
      <c r="H149" s="288"/>
      <c r="I149" s="288"/>
      <c r="J149" s="288" t="s">
        <v>1110</v>
      </c>
      <c r="K149" s="285"/>
    </row>
    <row r="150" spans="2:11" s="1" customFormat="1" ht="5.25" customHeight="1">
      <c r="B150" s="294"/>
      <c r="C150" s="291"/>
      <c r="D150" s="291"/>
      <c r="E150" s="291"/>
      <c r="F150" s="291"/>
      <c r="G150" s="292"/>
      <c r="H150" s="291"/>
      <c r="I150" s="291"/>
      <c r="J150" s="291"/>
      <c r="K150" s="315"/>
    </row>
    <row r="151" spans="2:11" s="1" customFormat="1" ht="15" customHeight="1">
      <c r="B151" s="294"/>
      <c r="C151" s="319" t="s">
        <v>1114</v>
      </c>
      <c r="D151" s="273"/>
      <c r="E151" s="273"/>
      <c r="F151" s="320" t="s">
        <v>1111</v>
      </c>
      <c r="G151" s="273"/>
      <c r="H151" s="319" t="s">
        <v>1151</v>
      </c>
      <c r="I151" s="319" t="s">
        <v>1113</v>
      </c>
      <c r="J151" s="319">
        <v>120</v>
      </c>
      <c r="K151" s="315"/>
    </row>
    <row r="152" spans="2:11" s="1" customFormat="1" ht="15" customHeight="1">
      <c r="B152" s="294"/>
      <c r="C152" s="319" t="s">
        <v>1160</v>
      </c>
      <c r="D152" s="273"/>
      <c r="E152" s="273"/>
      <c r="F152" s="320" t="s">
        <v>1111</v>
      </c>
      <c r="G152" s="273"/>
      <c r="H152" s="319" t="s">
        <v>1171</v>
      </c>
      <c r="I152" s="319" t="s">
        <v>1113</v>
      </c>
      <c r="J152" s="319" t="s">
        <v>1162</v>
      </c>
      <c r="K152" s="315"/>
    </row>
    <row r="153" spans="2:11" s="1" customFormat="1" ht="15" customHeight="1">
      <c r="B153" s="294"/>
      <c r="C153" s="319" t="s">
        <v>1059</v>
      </c>
      <c r="D153" s="273"/>
      <c r="E153" s="273"/>
      <c r="F153" s="320" t="s">
        <v>1111</v>
      </c>
      <c r="G153" s="273"/>
      <c r="H153" s="319" t="s">
        <v>1172</v>
      </c>
      <c r="I153" s="319" t="s">
        <v>1113</v>
      </c>
      <c r="J153" s="319" t="s">
        <v>1162</v>
      </c>
      <c r="K153" s="315"/>
    </row>
    <row r="154" spans="2:11" s="1" customFormat="1" ht="15" customHeight="1">
      <c r="B154" s="294"/>
      <c r="C154" s="319" t="s">
        <v>1116</v>
      </c>
      <c r="D154" s="273"/>
      <c r="E154" s="273"/>
      <c r="F154" s="320" t="s">
        <v>1117</v>
      </c>
      <c r="G154" s="273"/>
      <c r="H154" s="319" t="s">
        <v>1151</v>
      </c>
      <c r="I154" s="319" t="s">
        <v>1113</v>
      </c>
      <c r="J154" s="319">
        <v>50</v>
      </c>
      <c r="K154" s="315"/>
    </row>
    <row r="155" spans="2:11" s="1" customFormat="1" ht="15" customHeight="1">
      <c r="B155" s="294"/>
      <c r="C155" s="319" t="s">
        <v>1119</v>
      </c>
      <c r="D155" s="273"/>
      <c r="E155" s="273"/>
      <c r="F155" s="320" t="s">
        <v>1111</v>
      </c>
      <c r="G155" s="273"/>
      <c r="H155" s="319" t="s">
        <v>1151</v>
      </c>
      <c r="I155" s="319" t="s">
        <v>1121</v>
      </c>
      <c r="J155" s="319"/>
      <c r="K155" s="315"/>
    </row>
    <row r="156" spans="2:11" s="1" customFormat="1" ht="15" customHeight="1">
      <c r="B156" s="294"/>
      <c r="C156" s="319" t="s">
        <v>1130</v>
      </c>
      <c r="D156" s="273"/>
      <c r="E156" s="273"/>
      <c r="F156" s="320" t="s">
        <v>1117</v>
      </c>
      <c r="G156" s="273"/>
      <c r="H156" s="319" t="s">
        <v>1151</v>
      </c>
      <c r="I156" s="319" t="s">
        <v>1113</v>
      </c>
      <c r="J156" s="319">
        <v>50</v>
      </c>
      <c r="K156" s="315"/>
    </row>
    <row r="157" spans="2:11" s="1" customFormat="1" ht="15" customHeight="1">
      <c r="B157" s="294"/>
      <c r="C157" s="319" t="s">
        <v>1138</v>
      </c>
      <c r="D157" s="273"/>
      <c r="E157" s="273"/>
      <c r="F157" s="320" t="s">
        <v>1117</v>
      </c>
      <c r="G157" s="273"/>
      <c r="H157" s="319" t="s">
        <v>1151</v>
      </c>
      <c r="I157" s="319" t="s">
        <v>1113</v>
      </c>
      <c r="J157" s="319">
        <v>50</v>
      </c>
      <c r="K157" s="315"/>
    </row>
    <row r="158" spans="2:11" s="1" customFormat="1" ht="15" customHeight="1">
      <c r="B158" s="294"/>
      <c r="C158" s="319" t="s">
        <v>1136</v>
      </c>
      <c r="D158" s="273"/>
      <c r="E158" s="273"/>
      <c r="F158" s="320" t="s">
        <v>1117</v>
      </c>
      <c r="G158" s="273"/>
      <c r="H158" s="319" t="s">
        <v>1151</v>
      </c>
      <c r="I158" s="319" t="s">
        <v>1113</v>
      </c>
      <c r="J158" s="319">
        <v>50</v>
      </c>
      <c r="K158" s="315"/>
    </row>
    <row r="159" spans="2:11" s="1" customFormat="1" ht="15" customHeight="1">
      <c r="B159" s="294"/>
      <c r="C159" s="319" t="s">
        <v>84</v>
      </c>
      <c r="D159" s="273"/>
      <c r="E159" s="273"/>
      <c r="F159" s="320" t="s">
        <v>1111</v>
      </c>
      <c r="G159" s="273"/>
      <c r="H159" s="319" t="s">
        <v>1173</v>
      </c>
      <c r="I159" s="319" t="s">
        <v>1113</v>
      </c>
      <c r="J159" s="319" t="s">
        <v>1174</v>
      </c>
      <c r="K159" s="315"/>
    </row>
    <row r="160" spans="2:11" s="1" customFormat="1" ht="15" customHeight="1">
      <c r="B160" s="294"/>
      <c r="C160" s="319" t="s">
        <v>1175</v>
      </c>
      <c r="D160" s="273"/>
      <c r="E160" s="273"/>
      <c r="F160" s="320" t="s">
        <v>1111</v>
      </c>
      <c r="G160" s="273"/>
      <c r="H160" s="319" t="s">
        <v>1176</v>
      </c>
      <c r="I160" s="319" t="s">
        <v>1146</v>
      </c>
      <c r="J160" s="319"/>
      <c r="K160" s="315"/>
    </row>
    <row r="161" spans="2:11" s="1" customFormat="1" ht="15" customHeight="1">
      <c r="B161" s="321"/>
      <c r="C161" s="303"/>
      <c r="D161" s="303"/>
      <c r="E161" s="303"/>
      <c r="F161" s="303"/>
      <c r="G161" s="303"/>
      <c r="H161" s="303"/>
      <c r="I161" s="303"/>
      <c r="J161" s="303"/>
      <c r="K161" s="322"/>
    </row>
    <row r="162" spans="2:11" s="1" customFormat="1" ht="18.75" customHeight="1">
      <c r="B162" s="270"/>
      <c r="C162" s="273"/>
      <c r="D162" s="273"/>
      <c r="E162" s="273"/>
      <c r="F162" s="293"/>
      <c r="G162" s="273"/>
      <c r="H162" s="273"/>
      <c r="I162" s="273"/>
      <c r="J162" s="273"/>
      <c r="K162" s="270"/>
    </row>
    <row r="163" spans="2:11" s="1" customFormat="1" ht="18.75" customHeight="1">
      <c r="B163" s="280"/>
      <c r="C163" s="280"/>
      <c r="D163" s="280"/>
      <c r="E163" s="280"/>
      <c r="F163" s="280"/>
      <c r="G163" s="280"/>
      <c r="H163" s="280"/>
      <c r="I163" s="280"/>
      <c r="J163" s="280"/>
      <c r="K163" s="280"/>
    </row>
    <row r="164" spans="2:11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pans="2:11" s="1" customFormat="1" ht="45" customHeight="1">
      <c r="B165" s="265"/>
      <c r="C165" s="390" t="s">
        <v>1177</v>
      </c>
      <c r="D165" s="390"/>
      <c r="E165" s="390"/>
      <c r="F165" s="390"/>
      <c r="G165" s="390"/>
      <c r="H165" s="390"/>
      <c r="I165" s="390"/>
      <c r="J165" s="390"/>
      <c r="K165" s="266"/>
    </row>
    <row r="166" spans="2:11" s="1" customFormat="1" ht="17.25" customHeight="1">
      <c r="B166" s="265"/>
      <c r="C166" s="286" t="s">
        <v>1105</v>
      </c>
      <c r="D166" s="286"/>
      <c r="E166" s="286"/>
      <c r="F166" s="286" t="s">
        <v>1106</v>
      </c>
      <c r="G166" s="323"/>
      <c r="H166" s="324" t="s">
        <v>51</v>
      </c>
      <c r="I166" s="324" t="s">
        <v>54</v>
      </c>
      <c r="J166" s="286" t="s">
        <v>1107</v>
      </c>
      <c r="K166" s="266"/>
    </row>
    <row r="167" spans="2:11" s="1" customFormat="1" ht="17.25" customHeight="1">
      <c r="B167" s="267"/>
      <c r="C167" s="288" t="s">
        <v>1108</v>
      </c>
      <c r="D167" s="288"/>
      <c r="E167" s="288"/>
      <c r="F167" s="289" t="s">
        <v>1109</v>
      </c>
      <c r="G167" s="325"/>
      <c r="H167" s="326"/>
      <c r="I167" s="326"/>
      <c r="J167" s="288" t="s">
        <v>1110</v>
      </c>
      <c r="K167" s="268"/>
    </row>
    <row r="168" spans="2:11" s="1" customFormat="1" ht="5.25" customHeight="1">
      <c r="B168" s="294"/>
      <c r="C168" s="291"/>
      <c r="D168" s="291"/>
      <c r="E168" s="291"/>
      <c r="F168" s="291"/>
      <c r="G168" s="292"/>
      <c r="H168" s="291"/>
      <c r="I168" s="291"/>
      <c r="J168" s="291"/>
      <c r="K168" s="315"/>
    </row>
    <row r="169" spans="2:11" s="1" customFormat="1" ht="15" customHeight="1">
      <c r="B169" s="294"/>
      <c r="C169" s="273" t="s">
        <v>1114</v>
      </c>
      <c r="D169" s="273"/>
      <c r="E169" s="273"/>
      <c r="F169" s="293" t="s">
        <v>1111</v>
      </c>
      <c r="G169" s="273"/>
      <c r="H169" s="273" t="s">
        <v>1151</v>
      </c>
      <c r="I169" s="273" t="s">
        <v>1113</v>
      </c>
      <c r="J169" s="273">
        <v>120</v>
      </c>
      <c r="K169" s="315"/>
    </row>
    <row r="170" spans="2:11" s="1" customFormat="1" ht="15" customHeight="1">
      <c r="B170" s="294"/>
      <c r="C170" s="273" t="s">
        <v>1160</v>
      </c>
      <c r="D170" s="273"/>
      <c r="E170" s="273"/>
      <c r="F170" s="293" t="s">
        <v>1111</v>
      </c>
      <c r="G170" s="273"/>
      <c r="H170" s="273" t="s">
        <v>1161</v>
      </c>
      <c r="I170" s="273" t="s">
        <v>1113</v>
      </c>
      <c r="J170" s="273" t="s">
        <v>1162</v>
      </c>
      <c r="K170" s="315"/>
    </row>
    <row r="171" spans="2:11" s="1" customFormat="1" ht="15" customHeight="1">
      <c r="B171" s="294"/>
      <c r="C171" s="273" t="s">
        <v>1059</v>
      </c>
      <c r="D171" s="273"/>
      <c r="E171" s="273"/>
      <c r="F171" s="293" t="s">
        <v>1111</v>
      </c>
      <c r="G171" s="273"/>
      <c r="H171" s="273" t="s">
        <v>1178</v>
      </c>
      <c r="I171" s="273" t="s">
        <v>1113</v>
      </c>
      <c r="J171" s="273" t="s">
        <v>1162</v>
      </c>
      <c r="K171" s="315"/>
    </row>
    <row r="172" spans="2:11" s="1" customFormat="1" ht="15" customHeight="1">
      <c r="B172" s="294"/>
      <c r="C172" s="273" t="s">
        <v>1116</v>
      </c>
      <c r="D172" s="273"/>
      <c r="E172" s="273"/>
      <c r="F172" s="293" t="s">
        <v>1117</v>
      </c>
      <c r="G172" s="273"/>
      <c r="H172" s="273" t="s">
        <v>1178</v>
      </c>
      <c r="I172" s="273" t="s">
        <v>1113</v>
      </c>
      <c r="J172" s="273">
        <v>50</v>
      </c>
      <c r="K172" s="315"/>
    </row>
    <row r="173" spans="2:11" s="1" customFormat="1" ht="15" customHeight="1">
      <c r="B173" s="294"/>
      <c r="C173" s="273" t="s">
        <v>1119</v>
      </c>
      <c r="D173" s="273"/>
      <c r="E173" s="273"/>
      <c r="F173" s="293" t="s">
        <v>1111</v>
      </c>
      <c r="G173" s="273"/>
      <c r="H173" s="273" t="s">
        <v>1178</v>
      </c>
      <c r="I173" s="273" t="s">
        <v>1121</v>
      </c>
      <c r="J173" s="273"/>
      <c r="K173" s="315"/>
    </row>
    <row r="174" spans="2:11" s="1" customFormat="1" ht="15" customHeight="1">
      <c r="B174" s="294"/>
      <c r="C174" s="273" t="s">
        <v>1130</v>
      </c>
      <c r="D174" s="273"/>
      <c r="E174" s="273"/>
      <c r="F174" s="293" t="s">
        <v>1117</v>
      </c>
      <c r="G174" s="273"/>
      <c r="H174" s="273" t="s">
        <v>1178</v>
      </c>
      <c r="I174" s="273" t="s">
        <v>1113</v>
      </c>
      <c r="J174" s="273">
        <v>50</v>
      </c>
      <c r="K174" s="315"/>
    </row>
    <row r="175" spans="2:11" s="1" customFormat="1" ht="15" customHeight="1">
      <c r="B175" s="294"/>
      <c r="C175" s="273" t="s">
        <v>1138</v>
      </c>
      <c r="D175" s="273"/>
      <c r="E175" s="273"/>
      <c r="F175" s="293" t="s">
        <v>1117</v>
      </c>
      <c r="G175" s="273"/>
      <c r="H175" s="273" t="s">
        <v>1178</v>
      </c>
      <c r="I175" s="273" t="s">
        <v>1113</v>
      </c>
      <c r="J175" s="273">
        <v>50</v>
      </c>
      <c r="K175" s="315"/>
    </row>
    <row r="176" spans="2:11" s="1" customFormat="1" ht="15" customHeight="1">
      <c r="B176" s="294"/>
      <c r="C176" s="273" t="s">
        <v>1136</v>
      </c>
      <c r="D176" s="273"/>
      <c r="E176" s="273"/>
      <c r="F176" s="293" t="s">
        <v>1117</v>
      </c>
      <c r="G176" s="273"/>
      <c r="H176" s="273" t="s">
        <v>1178</v>
      </c>
      <c r="I176" s="273" t="s">
        <v>1113</v>
      </c>
      <c r="J176" s="273">
        <v>50</v>
      </c>
      <c r="K176" s="315"/>
    </row>
    <row r="177" spans="2:11" s="1" customFormat="1" ht="15" customHeight="1">
      <c r="B177" s="294"/>
      <c r="C177" s="273" t="s">
        <v>120</v>
      </c>
      <c r="D177" s="273"/>
      <c r="E177" s="273"/>
      <c r="F177" s="293" t="s">
        <v>1111</v>
      </c>
      <c r="G177" s="273"/>
      <c r="H177" s="273" t="s">
        <v>1179</v>
      </c>
      <c r="I177" s="273" t="s">
        <v>1180</v>
      </c>
      <c r="J177" s="273"/>
      <c r="K177" s="315"/>
    </row>
    <row r="178" spans="2:11" s="1" customFormat="1" ht="15" customHeight="1">
      <c r="B178" s="294"/>
      <c r="C178" s="273" t="s">
        <v>54</v>
      </c>
      <c r="D178" s="273"/>
      <c r="E178" s="273"/>
      <c r="F178" s="293" t="s">
        <v>1111</v>
      </c>
      <c r="G178" s="273"/>
      <c r="H178" s="273" t="s">
        <v>1181</v>
      </c>
      <c r="I178" s="273" t="s">
        <v>1182</v>
      </c>
      <c r="J178" s="273">
        <v>1</v>
      </c>
      <c r="K178" s="315"/>
    </row>
    <row r="179" spans="2:11" s="1" customFormat="1" ht="15" customHeight="1">
      <c r="B179" s="294"/>
      <c r="C179" s="273" t="s">
        <v>50</v>
      </c>
      <c r="D179" s="273"/>
      <c r="E179" s="273"/>
      <c r="F179" s="293" t="s">
        <v>1111</v>
      </c>
      <c r="G179" s="273"/>
      <c r="H179" s="273" t="s">
        <v>1183</v>
      </c>
      <c r="I179" s="273" t="s">
        <v>1113</v>
      </c>
      <c r="J179" s="273">
        <v>20</v>
      </c>
      <c r="K179" s="315"/>
    </row>
    <row r="180" spans="2:11" s="1" customFormat="1" ht="15" customHeight="1">
      <c r="B180" s="294"/>
      <c r="C180" s="273" t="s">
        <v>51</v>
      </c>
      <c r="D180" s="273"/>
      <c r="E180" s="273"/>
      <c r="F180" s="293" t="s">
        <v>1111</v>
      </c>
      <c r="G180" s="273"/>
      <c r="H180" s="273" t="s">
        <v>1184</v>
      </c>
      <c r="I180" s="273" t="s">
        <v>1113</v>
      </c>
      <c r="J180" s="273">
        <v>255</v>
      </c>
      <c r="K180" s="315"/>
    </row>
    <row r="181" spans="2:11" s="1" customFormat="1" ht="15" customHeight="1">
      <c r="B181" s="294"/>
      <c r="C181" s="273" t="s">
        <v>121</v>
      </c>
      <c r="D181" s="273"/>
      <c r="E181" s="273"/>
      <c r="F181" s="293" t="s">
        <v>1111</v>
      </c>
      <c r="G181" s="273"/>
      <c r="H181" s="273" t="s">
        <v>1075</v>
      </c>
      <c r="I181" s="273" t="s">
        <v>1113</v>
      </c>
      <c r="J181" s="273">
        <v>10</v>
      </c>
      <c r="K181" s="315"/>
    </row>
    <row r="182" spans="2:11" s="1" customFormat="1" ht="15" customHeight="1">
      <c r="B182" s="294"/>
      <c r="C182" s="273" t="s">
        <v>122</v>
      </c>
      <c r="D182" s="273"/>
      <c r="E182" s="273"/>
      <c r="F182" s="293" t="s">
        <v>1111</v>
      </c>
      <c r="G182" s="273"/>
      <c r="H182" s="273" t="s">
        <v>1185</v>
      </c>
      <c r="I182" s="273" t="s">
        <v>1146</v>
      </c>
      <c r="J182" s="273"/>
      <c r="K182" s="315"/>
    </row>
    <row r="183" spans="2:11" s="1" customFormat="1" ht="15" customHeight="1">
      <c r="B183" s="294"/>
      <c r="C183" s="273" t="s">
        <v>1186</v>
      </c>
      <c r="D183" s="273"/>
      <c r="E183" s="273"/>
      <c r="F183" s="293" t="s">
        <v>1111</v>
      </c>
      <c r="G183" s="273"/>
      <c r="H183" s="273" t="s">
        <v>1187</v>
      </c>
      <c r="I183" s="273" t="s">
        <v>1146</v>
      </c>
      <c r="J183" s="273"/>
      <c r="K183" s="315"/>
    </row>
    <row r="184" spans="2:11" s="1" customFormat="1" ht="15" customHeight="1">
      <c r="B184" s="294"/>
      <c r="C184" s="273" t="s">
        <v>1175</v>
      </c>
      <c r="D184" s="273"/>
      <c r="E184" s="273"/>
      <c r="F184" s="293" t="s">
        <v>1111</v>
      </c>
      <c r="G184" s="273"/>
      <c r="H184" s="273" t="s">
        <v>1188</v>
      </c>
      <c r="I184" s="273" t="s">
        <v>1146</v>
      </c>
      <c r="J184" s="273"/>
      <c r="K184" s="315"/>
    </row>
    <row r="185" spans="2:11" s="1" customFormat="1" ht="15" customHeight="1">
      <c r="B185" s="294"/>
      <c r="C185" s="273" t="s">
        <v>124</v>
      </c>
      <c r="D185" s="273"/>
      <c r="E185" s="273"/>
      <c r="F185" s="293" t="s">
        <v>1117</v>
      </c>
      <c r="G185" s="273"/>
      <c r="H185" s="273" t="s">
        <v>1189</v>
      </c>
      <c r="I185" s="273" t="s">
        <v>1113</v>
      </c>
      <c r="J185" s="273">
        <v>50</v>
      </c>
      <c r="K185" s="315"/>
    </row>
    <row r="186" spans="2:11" s="1" customFormat="1" ht="15" customHeight="1">
      <c r="B186" s="294"/>
      <c r="C186" s="273" t="s">
        <v>1190</v>
      </c>
      <c r="D186" s="273"/>
      <c r="E186" s="273"/>
      <c r="F186" s="293" t="s">
        <v>1117</v>
      </c>
      <c r="G186" s="273"/>
      <c r="H186" s="273" t="s">
        <v>1191</v>
      </c>
      <c r="I186" s="273" t="s">
        <v>1192</v>
      </c>
      <c r="J186" s="273"/>
      <c r="K186" s="315"/>
    </row>
    <row r="187" spans="2:11" s="1" customFormat="1" ht="15" customHeight="1">
      <c r="B187" s="294"/>
      <c r="C187" s="273" t="s">
        <v>1193</v>
      </c>
      <c r="D187" s="273"/>
      <c r="E187" s="273"/>
      <c r="F187" s="293" t="s">
        <v>1117</v>
      </c>
      <c r="G187" s="273"/>
      <c r="H187" s="273" t="s">
        <v>1194</v>
      </c>
      <c r="I187" s="273" t="s">
        <v>1192</v>
      </c>
      <c r="J187" s="273"/>
      <c r="K187" s="315"/>
    </row>
    <row r="188" spans="2:11" s="1" customFormat="1" ht="15" customHeight="1">
      <c r="B188" s="294"/>
      <c r="C188" s="273" t="s">
        <v>1195</v>
      </c>
      <c r="D188" s="273"/>
      <c r="E188" s="273"/>
      <c r="F188" s="293" t="s">
        <v>1117</v>
      </c>
      <c r="G188" s="273"/>
      <c r="H188" s="273" t="s">
        <v>1196</v>
      </c>
      <c r="I188" s="273" t="s">
        <v>1192</v>
      </c>
      <c r="J188" s="273"/>
      <c r="K188" s="315"/>
    </row>
    <row r="189" spans="2:11" s="1" customFormat="1" ht="15" customHeight="1">
      <c r="B189" s="294"/>
      <c r="C189" s="327" t="s">
        <v>1197</v>
      </c>
      <c r="D189" s="273"/>
      <c r="E189" s="273"/>
      <c r="F189" s="293" t="s">
        <v>1117</v>
      </c>
      <c r="G189" s="273"/>
      <c r="H189" s="273" t="s">
        <v>1198</v>
      </c>
      <c r="I189" s="273" t="s">
        <v>1199</v>
      </c>
      <c r="J189" s="328" t="s">
        <v>1200</v>
      </c>
      <c r="K189" s="315"/>
    </row>
    <row r="190" spans="2:11" s="1" customFormat="1" ht="15" customHeight="1">
      <c r="B190" s="294"/>
      <c r="C190" s="279" t="s">
        <v>39</v>
      </c>
      <c r="D190" s="273"/>
      <c r="E190" s="273"/>
      <c r="F190" s="293" t="s">
        <v>1111</v>
      </c>
      <c r="G190" s="273"/>
      <c r="H190" s="270" t="s">
        <v>1201</v>
      </c>
      <c r="I190" s="273" t="s">
        <v>1202</v>
      </c>
      <c r="J190" s="273"/>
      <c r="K190" s="315"/>
    </row>
    <row r="191" spans="2:11" s="1" customFormat="1" ht="15" customHeight="1">
      <c r="B191" s="294"/>
      <c r="C191" s="279" t="s">
        <v>1203</v>
      </c>
      <c r="D191" s="273"/>
      <c r="E191" s="273"/>
      <c r="F191" s="293" t="s">
        <v>1111</v>
      </c>
      <c r="G191" s="273"/>
      <c r="H191" s="273" t="s">
        <v>1204</v>
      </c>
      <c r="I191" s="273" t="s">
        <v>1146</v>
      </c>
      <c r="J191" s="273"/>
      <c r="K191" s="315"/>
    </row>
    <row r="192" spans="2:11" s="1" customFormat="1" ht="15" customHeight="1">
      <c r="B192" s="294"/>
      <c r="C192" s="279" t="s">
        <v>1205</v>
      </c>
      <c r="D192" s="273"/>
      <c r="E192" s="273"/>
      <c r="F192" s="293" t="s">
        <v>1111</v>
      </c>
      <c r="G192" s="273"/>
      <c r="H192" s="273" t="s">
        <v>1206</v>
      </c>
      <c r="I192" s="273" t="s">
        <v>1146</v>
      </c>
      <c r="J192" s="273"/>
      <c r="K192" s="315"/>
    </row>
    <row r="193" spans="2:11" s="1" customFormat="1" ht="15" customHeight="1">
      <c r="B193" s="294"/>
      <c r="C193" s="279" t="s">
        <v>1207</v>
      </c>
      <c r="D193" s="273"/>
      <c r="E193" s="273"/>
      <c r="F193" s="293" t="s">
        <v>1117</v>
      </c>
      <c r="G193" s="273"/>
      <c r="H193" s="273" t="s">
        <v>1208</v>
      </c>
      <c r="I193" s="273" t="s">
        <v>1146</v>
      </c>
      <c r="J193" s="273"/>
      <c r="K193" s="315"/>
    </row>
    <row r="194" spans="2:11" s="1" customFormat="1" ht="15" customHeight="1">
      <c r="B194" s="321"/>
      <c r="C194" s="329"/>
      <c r="D194" s="303"/>
      <c r="E194" s="303"/>
      <c r="F194" s="303"/>
      <c r="G194" s="303"/>
      <c r="H194" s="303"/>
      <c r="I194" s="303"/>
      <c r="J194" s="303"/>
      <c r="K194" s="322"/>
    </row>
    <row r="195" spans="2:11" s="1" customFormat="1" ht="18.75" customHeight="1">
      <c r="B195" s="270"/>
      <c r="C195" s="273"/>
      <c r="D195" s="273"/>
      <c r="E195" s="273"/>
      <c r="F195" s="293"/>
      <c r="G195" s="273"/>
      <c r="H195" s="273"/>
      <c r="I195" s="273"/>
      <c r="J195" s="273"/>
      <c r="K195" s="270"/>
    </row>
    <row r="196" spans="2:11" s="1" customFormat="1" ht="18.75" customHeight="1">
      <c r="B196" s="270"/>
      <c r="C196" s="273"/>
      <c r="D196" s="273"/>
      <c r="E196" s="273"/>
      <c r="F196" s="293"/>
      <c r="G196" s="273"/>
      <c r="H196" s="273"/>
      <c r="I196" s="273"/>
      <c r="J196" s="273"/>
      <c r="K196" s="270"/>
    </row>
    <row r="197" spans="2:11" s="1" customFormat="1" ht="18.75" customHeight="1">
      <c r="B197" s="280"/>
      <c r="C197" s="280"/>
      <c r="D197" s="280"/>
      <c r="E197" s="280"/>
      <c r="F197" s="280"/>
      <c r="G197" s="280"/>
      <c r="H197" s="280"/>
      <c r="I197" s="280"/>
      <c r="J197" s="280"/>
      <c r="K197" s="280"/>
    </row>
    <row r="198" spans="2:11" s="1" customFormat="1" ht="13.5">
      <c r="B198" s="262"/>
      <c r="C198" s="263"/>
      <c r="D198" s="263"/>
      <c r="E198" s="263"/>
      <c r="F198" s="263"/>
      <c r="G198" s="263"/>
      <c r="H198" s="263"/>
      <c r="I198" s="263"/>
      <c r="J198" s="263"/>
      <c r="K198" s="264"/>
    </row>
    <row r="199" spans="2:11" s="1" customFormat="1" ht="21">
      <c r="B199" s="265"/>
      <c r="C199" s="390" t="s">
        <v>1209</v>
      </c>
      <c r="D199" s="390"/>
      <c r="E199" s="390"/>
      <c r="F199" s="390"/>
      <c r="G199" s="390"/>
      <c r="H199" s="390"/>
      <c r="I199" s="390"/>
      <c r="J199" s="390"/>
      <c r="K199" s="266"/>
    </row>
    <row r="200" spans="2:11" s="1" customFormat="1" ht="25.5" customHeight="1">
      <c r="B200" s="265"/>
      <c r="C200" s="330" t="s">
        <v>1210</v>
      </c>
      <c r="D200" s="330"/>
      <c r="E200" s="330"/>
      <c r="F200" s="330" t="s">
        <v>1211</v>
      </c>
      <c r="G200" s="331"/>
      <c r="H200" s="391" t="s">
        <v>1212</v>
      </c>
      <c r="I200" s="391"/>
      <c r="J200" s="391"/>
      <c r="K200" s="266"/>
    </row>
    <row r="201" spans="2:11" s="1" customFormat="1" ht="5.25" customHeight="1">
      <c r="B201" s="294"/>
      <c r="C201" s="291"/>
      <c r="D201" s="291"/>
      <c r="E201" s="291"/>
      <c r="F201" s="291"/>
      <c r="G201" s="273"/>
      <c r="H201" s="291"/>
      <c r="I201" s="291"/>
      <c r="J201" s="291"/>
      <c r="K201" s="315"/>
    </row>
    <row r="202" spans="2:11" s="1" customFormat="1" ht="15" customHeight="1">
      <c r="B202" s="294"/>
      <c r="C202" s="273" t="s">
        <v>1202</v>
      </c>
      <c r="D202" s="273"/>
      <c r="E202" s="273"/>
      <c r="F202" s="293" t="s">
        <v>40</v>
      </c>
      <c r="G202" s="273"/>
      <c r="H202" s="392" t="s">
        <v>1213</v>
      </c>
      <c r="I202" s="392"/>
      <c r="J202" s="392"/>
      <c r="K202" s="315"/>
    </row>
    <row r="203" spans="2:11" s="1" customFormat="1" ht="15" customHeight="1">
      <c r="B203" s="294"/>
      <c r="C203" s="300"/>
      <c r="D203" s="273"/>
      <c r="E203" s="273"/>
      <c r="F203" s="293" t="s">
        <v>41</v>
      </c>
      <c r="G203" s="273"/>
      <c r="H203" s="392" t="s">
        <v>1214</v>
      </c>
      <c r="I203" s="392"/>
      <c r="J203" s="392"/>
      <c r="K203" s="315"/>
    </row>
    <row r="204" spans="2:11" s="1" customFormat="1" ht="15" customHeight="1">
      <c r="B204" s="294"/>
      <c r="C204" s="300"/>
      <c r="D204" s="273"/>
      <c r="E204" s="273"/>
      <c r="F204" s="293" t="s">
        <v>44</v>
      </c>
      <c r="G204" s="273"/>
      <c r="H204" s="392" t="s">
        <v>1215</v>
      </c>
      <c r="I204" s="392"/>
      <c r="J204" s="392"/>
      <c r="K204" s="315"/>
    </row>
    <row r="205" spans="2:11" s="1" customFormat="1" ht="15" customHeight="1">
      <c r="B205" s="294"/>
      <c r="C205" s="273"/>
      <c r="D205" s="273"/>
      <c r="E205" s="273"/>
      <c r="F205" s="293" t="s">
        <v>42</v>
      </c>
      <c r="G205" s="273"/>
      <c r="H205" s="392" t="s">
        <v>1216</v>
      </c>
      <c r="I205" s="392"/>
      <c r="J205" s="392"/>
      <c r="K205" s="315"/>
    </row>
    <row r="206" spans="2:11" s="1" customFormat="1" ht="15" customHeight="1">
      <c r="B206" s="294"/>
      <c r="C206" s="273"/>
      <c r="D206" s="273"/>
      <c r="E206" s="273"/>
      <c r="F206" s="293" t="s">
        <v>43</v>
      </c>
      <c r="G206" s="273"/>
      <c r="H206" s="392" t="s">
        <v>1217</v>
      </c>
      <c r="I206" s="392"/>
      <c r="J206" s="392"/>
      <c r="K206" s="315"/>
    </row>
    <row r="207" spans="2:11" s="1" customFormat="1" ht="15" customHeight="1">
      <c r="B207" s="294"/>
      <c r="C207" s="273"/>
      <c r="D207" s="273"/>
      <c r="E207" s="273"/>
      <c r="F207" s="293"/>
      <c r="G207" s="273"/>
      <c r="H207" s="273"/>
      <c r="I207" s="273"/>
      <c r="J207" s="273"/>
      <c r="K207" s="315"/>
    </row>
    <row r="208" spans="2:11" s="1" customFormat="1" ht="15" customHeight="1">
      <c r="B208" s="294"/>
      <c r="C208" s="273" t="s">
        <v>1158</v>
      </c>
      <c r="D208" s="273"/>
      <c r="E208" s="273"/>
      <c r="F208" s="293" t="s">
        <v>76</v>
      </c>
      <c r="G208" s="273"/>
      <c r="H208" s="392" t="s">
        <v>1218</v>
      </c>
      <c r="I208" s="392"/>
      <c r="J208" s="392"/>
      <c r="K208" s="315"/>
    </row>
    <row r="209" spans="2:11" s="1" customFormat="1" ht="15" customHeight="1">
      <c r="B209" s="294"/>
      <c r="C209" s="300"/>
      <c r="D209" s="273"/>
      <c r="E209" s="273"/>
      <c r="F209" s="293" t="s">
        <v>1053</v>
      </c>
      <c r="G209" s="273"/>
      <c r="H209" s="392" t="s">
        <v>1054</v>
      </c>
      <c r="I209" s="392"/>
      <c r="J209" s="392"/>
      <c r="K209" s="315"/>
    </row>
    <row r="210" spans="2:11" s="1" customFormat="1" ht="15" customHeight="1">
      <c r="B210" s="294"/>
      <c r="C210" s="273"/>
      <c r="D210" s="273"/>
      <c r="E210" s="273"/>
      <c r="F210" s="293" t="s">
        <v>1051</v>
      </c>
      <c r="G210" s="273"/>
      <c r="H210" s="392" t="s">
        <v>1219</v>
      </c>
      <c r="I210" s="392"/>
      <c r="J210" s="392"/>
      <c r="K210" s="315"/>
    </row>
    <row r="211" spans="2:11" s="1" customFormat="1" ht="15" customHeight="1">
      <c r="B211" s="332"/>
      <c r="C211" s="300"/>
      <c r="D211" s="300"/>
      <c r="E211" s="300"/>
      <c r="F211" s="293" t="s">
        <v>1055</v>
      </c>
      <c r="G211" s="279"/>
      <c r="H211" s="393" t="s">
        <v>1056</v>
      </c>
      <c r="I211" s="393"/>
      <c r="J211" s="393"/>
      <c r="K211" s="333"/>
    </row>
    <row r="212" spans="2:11" s="1" customFormat="1" ht="15" customHeight="1">
      <c r="B212" s="332"/>
      <c r="C212" s="300"/>
      <c r="D212" s="300"/>
      <c r="E212" s="300"/>
      <c r="F212" s="293" t="s">
        <v>1057</v>
      </c>
      <c r="G212" s="279"/>
      <c r="H212" s="393" t="s">
        <v>1220</v>
      </c>
      <c r="I212" s="393"/>
      <c r="J212" s="393"/>
      <c r="K212" s="333"/>
    </row>
    <row r="213" spans="2:11" s="1" customFormat="1" ht="15" customHeight="1">
      <c r="B213" s="332"/>
      <c r="C213" s="300"/>
      <c r="D213" s="300"/>
      <c r="E213" s="300"/>
      <c r="F213" s="334"/>
      <c r="G213" s="279"/>
      <c r="H213" s="335"/>
      <c r="I213" s="335"/>
      <c r="J213" s="335"/>
      <c r="K213" s="333"/>
    </row>
    <row r="214" spans="2:11" s="1" customFormat="1" ht="15" customHeight="1">
      <c r="B214" s="332"/>
      <c r="C214" s="273" t="s">
        <v>1182</v>
      </c>
      <c r="D214" s="300"/>
      <c r="E214" s="300"/>
      <c r="F214" s="293">
        <v>1</v>
      </c>
      <c r="G214" s="279"/>
      <c r="H214" s="393" t="s">
        <v>1221</v>
      </c>
      <c r="I214" s="393"/>
      <c r="J214" s="393"/>
      <c r="K214" s="333"/>
    </row>
    <row r="215" spans="2:11" s="1" customFormat="1" ht="15" customHeight="1">
      <c r="B215" s="332"/>
      <c r="C215" s="300"/>
      <c r="D215" s="300"/>
      <c r="E215" s="300"/>
      <c r="F215" s="293">
        <v>2</v>
      </c>
      <c r="G215" s="279"/>
      <c r="H215" s="393" t="s">
        <v>1222</v>
      </c>
      <c r="I215" s="393"/>
      <c r="J215" s="393"/>
      <c r="K215" s="333"/>
    </row>
    <row r="216" spans="2:11" s="1" customFormat="1" ht="15" customHeight="1">
      <c r="B216" s="332"/>
      <c r="C216" s="300"/>
      <c r="D216" s="300"/>
      <c r="E216" s="300"/>
      <c r="F216" s="293">
        <v>3</v>
      </c>
      <c r="G216" s="279"/>
      <c r="H216" s="393" t="s">
        <v>1223</v>
      </c>
      <c r="I216" s="393"/>
      <c r="J216" s="393"/>
      <c r="K216" s="333"/>
    </row>
    <row r="217" spans="2:11" s="1" customFormat="1" ht="15" customHeight="1">
      <c r="B217" s="332"/>
      <c r="C217" s="300"/>
      <c r="D217" s="300"/>
      <c r="E217" s="300"/>
      <c r="F217" s="293">
        <v>4</v>
      </c>
      <c r="G217" s="279"/>
      <c r="H217" s="393" t="s">
        <v>1224</v>
      </c>
      <c r="I217" s="393"/>
      <c r="J217" s="393"/>
      <c r="K217" s="333"/>
    </row>
    <row r="218" spans="2:11" s="1" customFormat="1" ht="12.75" customHeight="1">
      <c r="B218" s="336"/>
      <c r="C218" s="337"/>
      <c r="D218" s="337"/>
      <c r="E218" s="337"/>
      <c r="F218" s="337"/>
      <c r="G218" s="337"/>
      <c r="H218" s="337"/>
      <c r="I218" s="337"/>
      <c r="J218" s="337"/>
      <c r="K218" s="33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Stavební část</vt:lpstr>
      <vt:lpstr>Pokyny pro vyplnění</vt:lpstr>
      <vt:lpstr>'01 - Stavební část'!Názvy_tisku</vt:lpstr>
      <vt:lpstr>'Rekapitulace stavby'!Názvy_tisku</vt:lpstr>
      <vt:lpstr>'01 - Stavební část'!Oblast_tisku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Neugebauer Tomáš, Ing. arch.</dc:creator>
  <cp:lastModifiedBy>Vich Jiří</cp:lastModifiedBy>
  <dcterms:created xsi:type="dcterms:W3CDTF">2020-05-25T13:08:46Z</dcterms:created>
  <dcterms:modified xsi:type="dcterms:W3CDTF">2020-06-06T08:55:40Z</dcterms:modified>
</cp:coreProperties>
</file>